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13_ncr:1_{F56DD6BB-204F-44E2-850F-258555C4972B}" xr6:coauthVersionLast="47" xr6:coauthVersionMax="47" xr10:uidLastSave="{00000000-0000-0000-0000-000000000000}"/>
  <bookViews>
    <workbookView xWindow="-120" yWindow="-120" windowWidth="19440" windowHeight="11040" xr2:uid="{E36F0226-508F-4C60-8102-C12A30173566}"/>
  </bookViews>
  <sheets>
    <sheet name="Sheet1" sheetId="4" r:id="rId1"/>
    <sheet name="売上リスト " sheetId="1" r:id="rId2"/>
    <sheet name="商品一覧" sheetId="2" r:id="rId3"/>
    <sheet name="用途一覧" sheetId="3" r:id="rId4"/>
  </sheets>
  <definedNames>
    <definedName name="_xlnm._FilterDatabase" localSheetId="1" hidden="1">'売上リスト '!$A$3:$K$144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5" i="1" l="1"/>
  <c r="K145" i="1"/>
  <c r="D144" i="1"/>
  <c r="E144" i="1"/>
  <c r="F144" i="1"/>
  <c r="H144" i="1" s="1"/>
  <c r="H16" i="1"/>
  <c r="H32" i="1"/>
  <c r="H48" i="1"/>
  <c r="H50" i="1"/>
  <c r="H64" i="1"/>
  <c r="H66" i="1"/>
  <c r="H80" i="1"/>
  <c r="H82" i="1"/>
  <c r="H96" i="1"/>
  <c r="H98" i="1"/>
  <c r="H112" i="1"/>
  <c r="H114" i="1"/>
  <c r="H128" i="1"/>
  <c r="H129" i="1"/>
  <c r="H130" i="1"/>
  <c r="H131" i="1"/>
  <c r="H133" i="1"/>
  <c r="F143" i="1"/>
  <c r="H143" i="1" s="1"/>
  <c r="E143" i="1"/>
  <c r="D143" i="1"/>
  <c r="F142" i="1"/>
  <c r="H142" i="1" s="1"/>
  <c r="E142" i="1"/>
  <c r="D142" i="1"/>
  <c r="F141" i="1"/>
  <c r="H141" i="1" s="1"/>
  <c r="E141" i="1"/>
  <c r="D141" i="1"/>
  <c r="F140" i="1"/>
  <c r="H140" i="1" s="1"/>
  <c r="E140" i="1"/>
  <c r="D140" i="1"/>
  <c r="F139" i="1"/>
  <c r="H139" i="1" s="1"/>
  <c r="E139" i="1"/>
  <c r="D139" i="1"/>
  <c r="F138" i="1"/>
  <c r="H138" i="1" s="1"/>
  <c r="E138" i="1"/>
  <c r="D138" i="1"/>
  <c r="F137" i="1"/>
  <c r="H137" i="1" s="1"/>
  <c r="E137" i="1"/>
  <c r="D137" i="1"/>
  <c r="F136" i="1"/>
  <c r="H136" i="1" s="1"/>
  <c r="E136" i="1"/>
  <c r="D136" i="1"/>
  <c r="F135" i="1"/>
  <c r="H135" i="1" s="1"/>
  <c r="E135" i="1"/>
  <c r="D135" i="1"/>
  <c r="F134" i="1"/>
  <c r="H134" i="1" s="1"/>
  <c r="E134" i="1"/>
  <c r="D134" i="1"/>
  <c r="F133" i="1"/>
  <c r="E133" i="1"/>
  <c r="D133" i="1"/>
  <c r="F132" i="1"/>
  <c r="H132" i="1" s="1"/>
  <c r="E132" i="1"/>
  <c r="D132" i="1"/>
  <c r="F131" i="1"/>
  <c r="E131" i="1"/>
  <c r="D131" i="1"/>
  <c r="F130" i="1"/>
  <c r="E130" i="1"/>
  <c r="D130" i="1"/>
  <c r="F129" i="1"/>
  <c r="E129" i="1"/>
  <c r="D129" i="1"/>
  <c r="F128" i="1"/>
  <c r="E128" i="1"/>
  <c r="D128" i="1"/>
  <c r="F127" i="1"/>
  <c r="H127" i="1" s="1"/>
  <c r="E127" i="1"/>
  <c r="D127" i="1"/>
  <c r="F126" i="1"/>
  <c r="H126" i="1" s="1"/>
  <c r="E126" i="1"/>
  <c r="D126" i="1"/>
  <c r="F125" i="1"/>
  <c r="H125" i="1" s="1"/>
  <c r="E125" i="1"/>
  <c r="D125" i="1"/>
  <c r="F124" i="1"/>
  <c r="H124" i="1" s="1"/>
  <c r="E124" i="1"/>
  <c r="D124" i="1"/>
  <c r="F123" i="1"/>
  <c r="H123" i="1" s="1"/>
  <c r="E123" i="1"/>
  <c r="D123" i="1"/>
  <c r="F122" i="1"/>
  <c r="H122" i="1" s="1"/>
  <c r="E122" i="1"/>
  <c r="D122" i="1"/>
  <c r="F121" i="1"/>
  <c r="H121" i="1" s="1"/>
  <c r="E121" i="1"/>
  <c r="D121" i="1"/>
  <c r="F120" i="1"/>
  <c r="H120" i="1" s="1"/>
  <c r="E120" i="1"/>
  <c r="D120" i="1"/>
  <c r="F119" i="1"/>
  <c r="H119" i="1" s="1"/>
  <c r="E119" i="1"/>
  <c r="D119" i="1"/>
  <c r="F118" i="1"/>
  <c r="H118" i="1" s="1"/>
  <c r="E118" i="1"/>
  <c r="D118" i="1"/>
  <c r="F117" i="1"/>
  <c r="H117" i="1" s="1"/>
  <c r="E117" i="1"/>
  <c r="D117" i="1"/>
  <c r="F116" i="1"/>
  <c r="H116" i="1" s="1"/>
  <c r="E116" i="1"/>
  <c r="D116" i="1"/>
  <c r="F115" i="1"/>
  <c r="H115" i="1" s="1"/>
  <c r="E115" i="1"/>
  <c r="D115" i="1"/>
  <c r="F114" i="1"/>
  <c r="E114" i="1"/>
  <c r="D114" i="1"/>
  <c r="F113" i="1"/>
  <c r="H113" i="1" s="1"/>
  <c r="E113" i="1"/>
  <c r="D113" i="1"/>
  <c r="F112" i="1"/>
  <c r="E112" i="1"/>
  <c r="D112" i="1"/>
  <c r="F111" i="1"/>
  <c r="H111" i="1" s="1"/>
  <c r="E111" i="1"/>
  <c r="D111" i="1"/>
  <c r="F110" i="1"/>
  <c r="H110" i="1" s="1"/>
  <c r="E110" i="1"/>
  <c r="D110" i="1"/>
  <c r="F109" i="1"/>
  <c r="H109" i="1" s="1"/>
  <c r="E109" i="1"/>
  <c r="D109" i="1"/>
  <c r="F108" i="1"/>
  <c r="H108" i="1" s="1"/>
  <c r="E108" i="1"/>
  <c r="D108" i="1"/>
  <c r="F107" i="1"/>
  <c r="H107" i="1" s="1"/>
  <c r="E107" i="1"/>
  <c r="D107" i="1"/>
  <c r="F106" i="1"/>
  <c r="H106" i="1" s="1"/>
  <c r="E106" i="1"/>
  <c r="D106" i="1"/>
  <c r="F105" i="1"/>
  <c r="H105" i="1" s="1"/>
  <c r="E105" i="1"/>
  <c r="D105" i="1"/>
  <c r="F104" i="1"/>
  <c r="H104" i="1" s="1"/>
  <c r="E104" i="1"/>
  <c r="D104" i="1"/>
  <c r="F103" i="1"/>
  <c r="H103" i="1" s="1"/>
  <c r="E103" i="1"/>
  <c r="D103" i="1"/>
  <c r="F102" i="1"/>
  <c r="H102" i="1" s="1"/>
  <c r="E102" i="1"/>
  <c r="D102" i="1"/>
  <c r="F101" i="1"/>
  <c r="H101" i="1" s="1"/>
  <c r="E101" i="1"/>
  <c r="D101" i="1"/>
  <c r="F100" i="1"/>
  <c r="H100" i="1" s="1"/>
  <c r="E100" i="1"/>
  <c r="D100" i="1"/>
  <c r="F99" i="1"/>
  <c r="H99" i="1" s="1"/>
  <c r="E99" i="1"/>
  <c r="D99" i="1"/>
  <c r="F98" i="1"/>
  <c r="E98" i="1"/>
  <c r="D98" i="1"/>
  <c r="F97" i="1"/>
  <c r="H97" i="1" s="1"/>
  <c r="E97" i="1"/>
  <c r="D97" i="1"/>
  <c r="F96" i="1"/>
  <c r="E96" i="1"/>
  <c r="D96" i="1"/>
  <c r="F95" i="1"/>
  <c r="H95" i="1" s="1"/>
  <c r="E95" i="1"/>
  <c r="D95" i="1"/>
  <c r="F94" i="1"/>
  <c r="H94" i="1" s="1"/>
  <c r="E94" i="1"/>
  <c r="D94" i="1"/>
  <c r="F93" i="1"/>
  <c r="H93" i="1" s="1"/>
  <c r="E93" i="1"/>
  <c r="D93" i="1"/>
  <c r="F92" i="1"/>
  <c r="H92" i="1" s="1"/>
  <c r="E92" i="1"/>
  <c r="D92" i="1"/>
  <c r="F91" i="1"/>
  <c r="H91" i="1" s="1"/>
  <c r="E91" i="1"/>
  <c r="D91" i="1"/>
  <c r="F90" i="1"/>
  <c r="H90" i="1" s="1"/>
  <c r="E90" i="1"/>
  <c r="D90" i="1"/>
  <c r="F89" i="1"/>
  <c r="H89" i="1" s="1"/>
  <c r="E89" i="1"/>
  <c r="D89" i="1"/>
  <c r="F88" i="1"/>
  <c r="H88" i="1" s="1"/>
  <c r="E88" i="1"/>
  <c r="D88" i="1"/>
  <c r="F87" i="1"/>
  <c r="H87" i="1" s="1"/>
  <c r="E87" i="1"/>
  <c r="D87" i="1"/>
  <c r="F86" i="1"/>
  <c r="H86" i="1" s="1"/>
  <c r="E86" i="1"/>
  <c r="D86" i="1"/>
  <c r="F85" i="1"/>
  <c r="H85" i="1" s="1"/>
  <c r="E85" i="1"/>
  <c r="D85" i="1"/>
  <c r="F84" i="1"/>
  <c r="H84" i="1" s="1"/>
  <c r="E84" i="1"/>
  <c r="D84" i="1"/>
  <c r="F83" i="1"/>
  <c r="H83" i="1" s="1"/>
  <c r="E83" i="1"/>
  <c r="D83" i="1"/>
  <c r="F82" i="1"/>
  <c r="E82" i="1"/>
  <c r="D82" i="1"/>
  <c r="F81" i="1"/>
  <c r="H81" i="1" s="1"/>
  <c r="E81" i="1"/>
  <c r="D81" i="1"/>
  <c r="F80" i="1"/>
  <c r="E80" i="1"/>
  <c r="D80" i="1"/>
  <c r="F79" i="1"/>
  <c r="H79" i="1" s="1"/>
  <c r="E79" i="1"/>
  <c r="D79" i="1"/>
  <c r="F78" i="1"/>
  <c r="H78" i="1" s="1"/>
  <c r="E78" i="1"/>
  <c r="D78" i="1"/>
  <c r="F77" i="1"/>
  <c r="H77" i="1" s="1"/>
  <c r="E77" i="1"/>
  <c r="D77" i="1"/>
  <c r="F76" i="1"/>
  <c r="H76" i="1" s="1"/>
  <c r="E76" i="1"/>
  <c r="D76" i="1"/>
  <c r="F75" i="1"/>
  <c r="H75" i="1" s="1"/>
  <c r="E75" i="1"/>
  <c r="D75" i="1"/>
  <c r="F74" i="1"/>
  <c r="H74" i="1" s="1"/>
  <c r="E74" i="1"/>
  <c r="D74" i="1"/>
  <c r="F73" i="1"/>
  <c r="H73" i="1" s="1"/>
  <c r="E73" i="1"/>
  <c r="D73" i="1"/>
  <c r="F72" i="1"/>
  <c r="H72" i="1" s="1"/>
  <c r="E72" i="1"/>
  <c r="D72" i="1"/>
  <c r="F71" i="1"/>
  <c r="H71" i="1" s="1"/>
  <c r="E71" i="1"/>
  <c r="D71" i="1"/>
  <c r="F70" i="1"/>
  <c r="H70" i="1" s="1"/>
  <c r="E70" i="1"/>
  <c r="D70" i="1"/>
  <c r="F69" i="1"/>
  <c r="H69" i="1" s="1"/>
  <c r="E69" i="1"/>
  <c r="D69" i="1"/>
  <c r="F68" i="1"/>
  <c r="H68" i="1" s="1"/>
  <c r="E68" i="1"/>
  <c r="D68" i="1"/>
  <c r="F67" i="1"/>
  <c r="H67" i="1" s="1"/>
  <c r="E67" i="1"/>
  <c r="D67" i="1"/>
  <c r="F66" i="1"/>
  <c r="E66" i="1"/>
  <c r="D66" i="1"/>
  <c r="F65" i="1"/>
  <c r="H65" i="1" s="1"/>
  <c r="E65" i="1"/>
  <c r="D65" i="1"/>
  <c r="F64" i="1"/>
  <c r="E64" i="1"/>
  <c r="D64" i="1"/>
  <c r="F63" i="1"/>
  <c r="H63" i="1" s="1"/>
  <c r="E63" i="1"/>
  <c r="D63" i="1"/>
  <c r="F62" i="1"/>
  <c r="H62" i="1" s="1"/>
  <c r="E62" i="1"/>
  <c r="D62" i="1"/>
  <c r="F61" i="1"/>
  <c r="H61" i="1" s="1"/>
  <c r="E61" i="1"/>
  <c r="D61" i="1"/>
  <c r="F60" i="1"/>
  <c r="H60" i="1" s="1"/>
  <c r="E60" i="1"/>
  <c r="D60" i="1"/>
  <c r="F59" i="1"/>
  <c r="H59" i="1" s="1"/>
  <c r="E59" i="1"/>
  <c r="D59" i="1"/>
  <c r="F58" i="1"/>
  <c r="H58" i="1" s="1"/>
  <c r="E58" i="1"/>
  <c r="D58" i="1"/>
  <c r="F57" i="1"/>
  <c r="H57" i="1" s="1"/>
  <c r="E57" i="1"/>
  <c r="D57" i="1"/>
  <c r="F56" i="1"/>
  <c r="H56" i="1" s="1"/>
  <c r="E56" i="1"/>
  <c r="D56" i="1"/>
  <c r="F55" i="1"/>
  <c r="H55" i="1" s="1"/>
  <c r="E55" i="1"/>
  <c r="D55" i="1"/>
  <c r="F54" i="1"/>
  <c r="H54" i="1" s="1"/>
  <c r="E54" i="1"/>
  <c r="D54" i="1"/>
  <c r="F53" i="1"/>
  <c r="H53" i="1" s="1"/>
  <c r="E53" i="1"/>
  <c r="D53" i="1"/>
  <c r="F52" i="1"/>
  <c r="H52" i="1" s="1"/>
  <c r="E52" i="1"/>
  <c r="D52" i="1"/>
  <c r="F51" i="1"/>
  <c r="H51" i="1" s="1"/>
  <c r="E51" i="1"/>
  <c r="D51" i="1"/>
  <c r="F50" i="1"/>
  <c r="E50" i="1"/>
  <c r="D50" i="1"/>
  <c r="F49" i="1"/>
  <c r="H49" i="1" s="1"/>
  <c r="E49" i="1"/>
  <c r="D49" i="1"/>
  <c r="F48" i="1"/>
  <c r="E48" i="1"/>
  <c r="D48" i="1"/>
  <c r="F47" i="1"/>
  <c r="H47" i="1" s="1"/>
  <c r="E47" i="1"/>
  <c r="D47" i="1"/>
  <c r="F46" i="1"/>
  <c r="H46" i="1" s="1"/>
  <c r="E46" i="1"/>
  <c r="D46" i="1"/>
  <c r="F45" i="1"/>
  <c r="H45" i="1" s="1"/>
  <c r="E45" i="1"/>
  <c r="D45" i="1"/>
  <c r="F44" i="1"/>
  <c r="H44" i="1" s="1"/>
  <c r="E44" i="1"/>
  <c r="D44" i="1"/>
  <c r="F43" i="1"/>
  <c r="H43" i="1" s="1"/>
  <c r="E43" i="1"/>
  <c r="D43" i="1"/>
  <c r="F42" i="1"/>
  <c r="H42" i="1" s="1"/>
  <c r="E42" i="1"/>
  <c r="D42" i="1"/>
  <c r="F41" i="1"/>
  <c r="H41" i="1" s="1"/>
  <c r="E41" i="1"/>
  <c r="D41" i="1"/>
  <c r="F40" i="1"/>
  <c r="H40" i="1" s="1"/>
  <c r="E40" i="1"/>
  <c r="D40" i="1"/>
  <c r="F39" i="1"/>
  <c r="H39" i="1" s="1"/>
  <c r="E39" i="1"/>
  <c r="D39" i="1"/>
  <c r="F38" i="1"/>
  <c r="H38" i="1" s="1"/>
  <c r="E38" i="1"/>
  <c r="D38" i="1"/>
  <c r="F37" i="1"/>
  <c r="H37" i="1" s="1"/>
  <c r="E37" i="1"/>
  <c r="D37" i="1"/>
  <c r="F36" i="1"/>
  <c r="H36" i="1" s="1"/>
  <c r="E36" i="1"/>
  <c r="D36" i="1"/>
  <c r="F35" i="1"/>
  <c r="H35" i="1" s="1"/>
  <c r="E35" i="1"/>
  <c r="D35" i="1"/>
  <c r="F34" i="1"/>
  <c r="H34" i="1" s="1"/>
  <c r="E34" i="1"/>
  <c r="D34" i="1"/>
  <c r="F33" i="1"/>
  <c r="H33" i="1" s="1"/>
  <c r="E33" i="1"/>
  <c r="D33" i="1"/>
  <c r="F32" i="1"/>
  <c r="E32" i="1"/>
  <c r="D32" i="1"/>
  <c r="F31" i="1"/>
  <c r="H31" i="1" s="1"/>
  <c r="E31" i="1"/>
  <c r="D31" i="1"/>
  <c r="F30" i="1"/>
  <c r="H30" i="1" s="1"/>
  <c r="E30" i="1"/>
  <c r="D30" i="1"/>
  <c r="F29" i="1"/>
  <c r="H29" i="1" s="1"/>
  <c r="E29" i="1"/>
  <c r="D29" i="1"/>
  <c r="F28" i="1"/>
  <c r="H28" i="1" s="1"/>
  <c r="E28" i="1"/>
  <c r="D28" i="1"/>
  <c r="F27" i="1"/>
  <c r="H27" i="1" s="1"/>
  <c r="E27" i="1"/>
  <c r="D27" i="1"/>
  <c r="F26" i="1"/>
  <c r="H26" i="1" s="1"/>
  <c r="E26" i="1"/>
  <c r="D26" i="1"/>
  <c r="F25" i="1"/>
  <c r="H25" i="1" s="1"/>
  <c r="E25" i="1"/>
  <c r="D25" i="1"/>
  <c r="F24" i="1"/>
  <c r="H24" i="1" s="1"/>
  <c r="E24" i="1"/>
  <c r="D24" i="1"/>
  <c r="F23" i="1"/>
  <c r="H23" i="1" s="1"/>
  <c r="E23" i="1"/>
  <c r="D23" i="1"/>
  <c r="F22" i="1"/>
  <c r="H22" i="1" s="1"/>
  <c r="E22" i="1"/>
  <c r="D22" i="1"/>
  <c r="F21" i="1"/>
  <c r="H21" i="1" s="1"/>
  <c r="E21" i="1"/>
  <c r="D21" i="1"/>
  <c r="F20" i="1"/>
  <c r="H20" i="1" s="1"/>
  <c r="E20" i="1"/>
  <c r="D20" i="1"/>
  <c r="F19" i="1"/>
  <c r="H19" i="1" s="1"/>
  <c r="E19" i="1"/>
  <c r="D19" i="1"/>
  <c r="F18" i="1"/>
  <c r="H18" i="1" s="1"/>
  <c r="E18" i="1"/>
  <c r="D18" i="1"/>
  <c r="F17" i="1"/>
  <c r="H17" i="1" s="1"/>
  <c r="E17" i="1"/>
  <c r="D17" i="1"/>
  <c r="F16" i="1"/>
  <c r="E16" i="1"/>
  <c r="D16" i="1"/>
  <c r="F15" i="1"/>
  <c r="H15" i="1" s="1"/>
  <c r="E15" i="1"/>
  <c r="D15" i="1"/>
  <c r="F14" i="1"/>
  <c r="H14" i="1" s="1"/>
  <c r="E14" i="1"/>
  <c r="D14" i="1"/>
  <c r="F13" i="1"/>
  <c r="H13" i="1" s="1"/>
  <c r="E13" i="1"/>
  <c r="D13" i="1"/>
  <c r="F12" i="1"/>
  <c r="H12" i="1" s="1"/>
  <c r="E12" i="1"/>
  <c r="D12" i="1"/>
  <c r="F11" i="1"/>
  <c r="H11" i="1" s="1"/>
  <c r="E11" i="1"/>
  <c r="D11" i="1"/>
  <c r="F10" i="1"/>
  <c r="H10" i="1" s="1"/>
  <c r="E10" i="1"/>
  <c r="D10" i="1"/>
  <c r="F9" i="1"/>
  <c r="H9" i="1" s="1"/>
  <c r="E9" i="1"/>
  <c r="D9" i="1"/>
  <c r="F8" i="1"/>
  <c r="H8" i="1" s="1"/>
  <c r="E8" i="1"/>
  <c r="D8" i="1"/>
  <c r="F7" i="1"/>
  <c r="H7" i="1" s="1"/>
  <c r="E7" i="1"/>
  <c r="D7" i="1"/>
  <c r="F6" i="1"/>
  <c r="H6" i="1" s="1"/>
  <c r="E6" i="1"/>
  <c r="D6" i="1"/>
  <c r="F5" i="1"/>
  <c r="H5" i="1" s="1"/>
  <c r="E5" i="1"/>
  <c r="D5" i="1"/>
  <c r="F4" i="1"/>
  <c r="H4" i="1" s="1"/>
  <c r="E4" i="1"/>
  <c r="D4" i="1"/>
</calcChain>
</file>

<file path=xl/sharedStrings.xml><?xml version="1.0" encoding="utf-8"?>
<sst xmlns="http://schemas.openxmlformats.org/spreadsheetml/2006/main" count="647" uniqueCount="92">
  <si>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</si>
  <si>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</si>
  <si>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</si>
  <si>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</si>
  <si>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</si>
  <si>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</si>
  <si>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</si>
  <si>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</si>
  <si>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</si>
  <si>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</si>
  <si>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</si>
  <si>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</si>
  <si>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</si>
  <si>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</si>
  <si>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</si>
  <si>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</si>
  <si>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</si>
  <si>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</si>
  <si>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</si>
  <si>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</si>
  <si>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</si>
  <si>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</si>
  <si>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</si>
  <si>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</si>
  <si>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</si>
  <si>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</si>
  <si>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</si>
  <si>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</si>
  <si>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</si>
  <si>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</si>
  <si>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</si>
  <si>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</si>
  <si>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</si>
  <si>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</si>
  <si>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</si>
  <si>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</si>
  <si>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</si>
  <si>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</si>
  <si>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</si>
  <si>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</si>
  <si>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</si>
  <si>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</si>
  <si>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</si>
  <si>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</si>
  <si>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</si>
  <si>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</si>
  <si>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</si>
  <si>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</si>
  <si>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</si>
  <si>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</si>
  <si>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</si>
  <si>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</si>
  <si>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</si>
  <si>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</si>
  <si>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</si>
  <si>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</si>
  <si>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</si>
  <si>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</si>
  <si>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</si>
  <si>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</si>
  <si>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</si>
  <si>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</si>
  <si>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</si>
  <si>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</si>
  <si>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</si>
  <si>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</si>
  <si>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</si>
  <si>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</si>
  <si>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</si>
  <si>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</si>
  <si>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</si>
  <si>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</si>
  <si>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</si>
  <si>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</si>
  <si>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</si>
  <si>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</si>
  <si>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</si>
  <si>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</si>
  <si>
    <t>金額</t>
    <rPh sb="0" eb="2">
      <t>キンガク</t>
    </rPh>
    <phoneticPr fontId="4"/>
  </si>
  <si>
    <t>集計</t>
  </si>
  <si>
    <t>行ラベル</t>
  </si>
  <si>
    <t>総計</t>
  </si>
  <si>
    <t>1月</t>
  </si>
  <si>
    <t>2月</t>
  </si>
  <si>
    <t>3月</t>
  </si>
  <si>
    <t>列ラベル</t>
  </si>
  <si>
    <t>タオル</t>
  </si>
  <si>
    <t>菓子</t>
  </si>
  <si>
    <t>酒</t>
  </si>
  <si>
    <t>合計 / 金額</t>
  </si>
  <si>
    <t>用途</t>
  </si>
  <si>
    <t>(すべて)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</si>
</sst>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38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76" formatCode="m&quot;月&quot;d&quot;日&quot;;@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01 User" refreshedDate="45748.814522569446" createdVersion="8" refreshedVersion="8" minRefreshableVersion="3" recordCount="141" xr:uid="{1655C5AE-18A5-489D-86D8-AF8CD877D18F}">
  <cacheSource type="worksheet">
    <worksheetSource name="テーブル1"/>
  </cacheSource>
  <cacheFields count="13">
    <cacheField name="売上No." numFmtId="0">
      <sharedItems containsSemiMixedTypes="0" containsString="0" containsNumber="1" containsInteger="1" minValue="1" maxValue="141"/>
    </cacheField>
    <cacheField name="日付" numFmtId="176">
      <sharedItems containsSemiMixedTypes="0" containsNonDate="0" containsDate="1" containsString="0" minDate="2025-01-04T00:00:00" maxDate="2025-04-01T00:00:00" count="75">
        <d v="2025-01-04T00:00:00"/>
        <d v="2025-01-05T00:00:00"/>
        <d v="2025-01-06T00:00:00"/>
        <d v="2025-01-07T00:00:00"/>
        <d v="2025-01-08T00:00:00"/>
        <d v="2025-01-09T00:00:00"/>
        <d v="2025-01-10T00:00:00"/>
        <d v="2025-01-11T00:00:00"/>
        <d v="2025-01-13T00:00:00"/>
        <d v="2025-01-14T00:00:00"/>
        <d v="2025-01-15T00:00:00"/>
        <d v="2025-01-16T00:00:00"/>
        <d v="2025-01-17T00:00:00"/>
        <d v="2025-01-19T00:00:00"/>
        <d v="2025-01-20T00:00:00"/>
        <d v="2025-01-22T00:00:00"/>
        <d v="2025-01-23T00:00:00"/>
        <d v="2025-01-26T00:00:00"/>
        <d v="2025-01-27T00:00:00"/>
        <d v="2025-01-28T00:00:00"/>
        <d v="2025-01-29T00:00:00"/>
        <d v="2025-01-30T00:00:00"/>
        <d v="2025-02-01T00:00:00"/>
        <d v="2025-02-02T00:00:00"/>
        <d v="2025-02-04T00:00:00"/>
        <d v="2025-02-05T00:00:00"/>
        <d v="2025-02-06T00:00:00"/>
        <d v="2025-02-07T00:00:00"/>
        <d v="2025-02-08T00:00:00"/>
        <d v="2025-02-09T00:00:00"/>
        <d v="2025-02-11T00:00:00"/>
        <d v="2025-02-12T00:00:00"/>
        <d v="2025-02-13T00:00:00"/>
        <d v="2025-02-14T00:00:00"/>
        <d v="2025-02-15T00:00:00"/>
        <d v="2025-02-17T00:00:00"/>
        <d v="2025-02-18T00:00:00"/>
        <d v="2025-02-19T00:00:00"/>
        <d v="2025-02-20T00:00:00"/>
        <d v="2025-02-23T00:00:00"/>
        <d v="2025-02-24T00:00:00"/>
        <d v="2025-02-25T00:00:00"/>
        <d v="2025-02-26T00:00:00"/>
        <d v="2025-02-27T00:00:00"/>
        <d v="2025-02-28T00:00:00"/>
        <d v="2025-03-01T00:00:00"/>
        <d v="2025-03-02T00:00:00"/>
        <d v="2025-03-03T00:00:00"/>
        <d v="2025-03-04T00:00:00"/>
        <d v="2025-03-05T00:00:00"/>
        <d v="2025-03-06T00:00:00"/>
        <d v="2025-03-07T00:00:00"/>
        <d v="2025-03-08T00:00:00"/>
        <d v="2025-03-09T00:00:00"/>
        <d v="2025-03-10T00:00:00"/>
        <d v="2025-03-11T00:00:00"/>
        <d v="2025-03-12T00:00:00"/>
        <d v="2025-03-13T00:00:00"/>
        <d v="2025-03-14T00:00:00"/>
        <d v="2025-03-15T00:00:00"/>
        <d v="2025-03-16T00:00:00"/>
        <d v="2025-03-17T00:00:00"/>
        <d v="2025-03-18T00:00:00"/>
        <d v="2025-03-19T00:00:00"/>
        <d v="2025-03-20T00:00:00"/>
        <d v="2025-03-21T00:00:00"/>
        <d v="2025-03-22T00:00:00"/>
        <d v="2025-03-23T00:00:00"/>
        <d v="2025-03-25T00:00:00"/>
        <d v="2025-03-26T00:00:00"/>
        <d v="2025-03-27T00:00:00"/>
        <d v="2025-03-28T00:00:00"/>
        <d v="2025-03-29T00:00:00"/>
        <d v="2025-03-30T00:00:00"/>
        <d v="2025-03-31T00:00:00"/>
      </sharedItems>
      <fieldGroup par="12"/>
    </cacheField>
    <cacheField name="商品番号" numFmtId="0">
      <sharedItems/>
    </cacheField>
    <cacheField name="商品名" numFmtId="0">
      <sharedItems/>
    </cacheField>
    <cacheField name="分類" numFmtId="0">
      <sharedItems count="4">
        <s v="菓子"/>
        <s v="酒"/>
        <s v="タオル"/>
        <s v="カタログ"/>
      </sharedItems>
    </cacheField>
    <cacheField name="単価" numFmtId="38">
      <sharedItems containsSemiMixedTypes="0" containsString="0" containsNumber="1" containsInteger="1" minValue="200" maxValue="7800"/>
    </cacheField>
    <cacheField name="個数" numFmtId="0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800" maxValue="24000"/>
    </cacheField>
    <cacheField name="用途" numFmtId="0">
      <sharedItems count="5">
        <s v="手土産"/>
        <s v="お祝い"/>
        <s v="お返し"/>
        <s v="景品"/>
        <s v="自宅用"/>
      </sharedItems>
    </cacheField>
    <cacheField name="購入者年代" numFmtId="0">
      <sharedItems/>
    </cacheField>
    <cacheField name="性別" numFmtId="0">
      <sharedItems/>
    </cacheField>
    <cacheField name="日 (日付)" numFmtId="0" databaseField="0">
      <fieldGroup base="1">
        <rangePr groupBy="days" startDate="2025-01-04T00:00:00" endDate="2025-04-01T00:00:00"/>
        <groupItems count="368">
          <s v="&lt;2025/1/4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4/1"/>
        </groupItems>
      </fieldGroup>
    </cacheField>
    <cacheField name="月 (日付)" numFmtId="0" databaseField="0">
      <fieldGroup base="1">
        <rangePr groupBy="months" startDate="2025-01-04T00:00:00" endDate="2025-04-01T00:00:00"/>
        <groupItems count="14">
          <s v="&lt;2025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4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1">
  <r>
    <n v="1"/>
    <x v="0"/>
    <s v="S001"/>
    <s v="スイーツバラエティ"/>
    <x v="0"/>
    <n v="2500"/>
    <n v="4"/>
    <n v="10000"/>
    <x v="0"/>
    <s v="40代"/>
    <s v="男性"/>
  </r>
  <r>
    <n v="2"/>
    <x v="0"/>
    <s v="W001"/>
    <s v="紅白ワインセット"/>
    <x v="1"/>
    <n v="6000"/>
    <n v="2"/>
    <n v="12000"/>
    <x v="1"/>
    <s v="40代"/>
    <s v="男性"/>
  </r>
  <r>
    <n v="3"/>
    <x v="0"/>
    <s v="T002"/>
    <s v="タオルハンカチ（紳士用）"/>
    <x v="2"/>
    <n v="500"/>
    <n v="4"/>
    <n v="2000"/>
    <x v="2"/>
    <s v="50代"/>
    <s v="女性"/>
  </r>
  <r>
    <n v="4"/>
    <x v="0"/>
    <s v="T003"/>
    <s v="タオルハンカチ（婦人用）"/>
    <x v="2"/>
    <n v="500"/>
    <n v="6"/>
    <n v="3000"/>
    <x v="2"/>
    <s v="30代"/>
    <s v="女性"/>
  </r>
  <r>
    <n v="5"/>
    <x v="1"/>
    <s v="W001"/>
    <s v="紅白ワインセット"/>
    <x v="1"/>
    <n v="6000"/>
    <n v="1"/>
    <n v="6000"/>
    <x v="1"/>
    <s v="30代"/>
    <s v="女性"/>
  </r>
  <r>
    <n v="6"/>
    <x v="1"/>
    <s v="J001"/>
    <s v="日本酒飲み比べセット"/>
    <x v="1"/>
    <n v="7800"/>
    <n v="2"/>
    <n v="15600"/>
    <x v="1"/>
    <s v="40代"/>
    <s v="男性"/>
  </r>
  <r>
    <n v="7"/>
    <x v="2"/>
    <s v="C001"/>
    <s v="ポピーセレクションG"/>
    <x v="3"/>
    <n v="5000"/>
    <n v="1"/>
    <n v="5000"/>
    <x v="1"/>
    <s v="50代"/>
    <s v="女性"/>
  </r>
  <r>
    <n v="8"/>
    <x v="2"/>
    <s v="J001"/>
    <s v="日本酒飲み比べセット"/>
    <x v="1"/>
    <n v="7800"/>
    <n v="2"/>
    <n v="15600"/>
    <x v="1"/>
    <s v="30代"/>
    <s v="男性"/>
  </r>
  <r>
    <n v="9"/>
    <x v="3"/>
    <s v="W001"/>
    <s v="紅白ワインセット"/>
    <x v="1"/>
    <n v="6000"/>
    <n v="1"/>
    <n v="6000"/>
    <x v="0"/>
    <s v="40代"/>
    <s v="女性"/>
  </r>
  <r>
    <n v="10"/>
    <x v="3"/>
    <s v="S001"/>
    <s v="スイーツバラエティ"/>
    <x v="0"/>
    <n v="2500"/>
    <n v="4"/>
    <n v="10000"/>
    <x v="0"/>
    <s v="30代"/>
    <s v="男性"/>
  </r>
  <r>
    <n v="11"/>
    <x v="4"/>
    <s v="S001"/>
    <s v="スイーツバラエティ"/>
    <x v="0"/>
    <n v="2500"/>
    <n v="2"/>
    <n v="5000"/>
    <x v="2"/>
    <s v="50代"/>
    <s v="男性"/>
  </r>
  <r>
    <n v="12"/>
    <x v="4"/>
    <s v="S002"/>
    <s v="プチクッキー詰め合わせ"/>
    <x v="0"/>
    <n v="700"/>
    <n v="10"/>
    <n v="7000"/>
    <x v="0"/>
    <s v="20代"/>
    <s v="男性"/>
  </r>
  <r>
    <n v="13"/>
    <x v="4"/>
    <s v="S003"/>
    <s v="プチチョコ詰め合わせ"/>
    <x v="0"/>
    <n v="600"/>
    <n v="10"/>
    <n v="6000"/>
    <x v="0"/>
    <s v="20代"/>
    <s v="男性"/>
  </r>
  <r>
    <n v="14"/>
    <x v="5"/>
    <s v="S005"/>
    <s v="鯛まんじゅう"/>
    <x v="0"/>
    <n v="200"/>
    <n v="12"/>
    <n v="2400"/>
    <x v="0"/>
    <s v="50代"/>
    <s v="男性"/>
  </r>
  <r>
    <n v="15"/>
    <x v="5"/>
    <s v="W001"/>
    <s v="紅白ワインセット"/>
    <x v="1"/>
    <n v="6000"/>
    <n v="2"/>
    <n v="12000"/>
    <x v="0"/>
    <s v="30代"/>
    <s v="男性"/>
  </r>
  <r>
    <n v="16"/>
    <x v="5"/>
    <s v="T003"/>
    <s v="タオルハンカチ（婦人用）"/>
    <x v="2"/>
    <n v="500"/>
    <n v="4"/>
    <n v="2000"/>
    <x v="2"/>
    <s v="20代"/>
    <s v="女性"/>
  </r>
  <r>
    <n v="17"/>
    <x v="6"/>
    <s v="W001"/>
    <s v="紅白ワインセット"/>
    <x v="1"/>
    <n v="6000"/>
    <n v="1"/>
    <n v="6000"/>
    <x v="1"/>
    <s v="30代"/>
    <s v="女性"/>
  </r>
  <r>
    <n v="18"/>
    <x v="6"/>
    <s v="W001"/>
    <s v="紅白ワインセット"/>
    <x v="1"/>
    <n v="6000"/>
    <n v="1"/>
    <n v="6000"/>
    <x v="1"/>
    <s v="20代"/>
    <s v="男性"/>
  </r>
  <r>
    <n v="19"/>
    <x v="6"/>
    <s v="S001"/>
    <s v="スイーツバラエティ"/>
    <x v="0"/>
    <n v="2500"/>
    <n v="1"/>
    <n v="2500"/>
    <x v="1"/>
    <s v="20代"/>
    <s v="男性"/>
  </r>
  <r>
    <n v="20"/>
    <x v="7"/>
    <s v="S003"/>
    <s v="プチチョコ詰め合わせ"/>
    <x v="0"/>
    <n v="600"/>
    <n v="5"/>
    <n v="3000"/>
    <x v="0"/>
    <s v="20代"/>
    <s v="女性"/>
  </r>
  <r>
    <n v="21"/>
    <x v="8"/>
    <s v="W001"/>
    <s v="紅白ワインセット"/>
    <x v="1"/>
    <n v="6000"/>
    <n v="1"/>
    <n v="6000"/>
    <x v="1"/>
    <s v="30代"/>
    <s v="男性"/>
  </r>
  <r>
    <n v="22"/>
    <x v="9"/>
    <s v="S001"/>
    <s v="スイーツバラエティ"/>
    <x v="0"/>
    <n v="2500"/>
    <n v="2"/>
    <n v="5000"/>
    <x v="0"/>
    <s v="30代"/>
    <s v="女性"/>
  </r>
  <r>
    <n v="23"/>
    <x v="10"/>
    <s v="T002"/>
    <s v="タオルハンカチ（紳士用）"/>
    <x v="2"/>
    <n v="500"/>
    <n v="20"/>
    <n v="10000"/>
    <x v="3"/>
    <s v="30代"/>
    <s v="男性"/>
  </r>
  <r>
    <n v="24"/>
    <x v="10"/>
    <s v="T003"/>
    <s v="タオルハンカチ（婦人用）"/>
    <x v="2"/>
    <n v="500"/>
    <n v="20"/>
    <n v="10000"/>
    <x v="3"/>
    <s v="30代"/>
    <s v="男性"/>
  </r>
  <r>
    <n v="25"/>
    <x v="11"/>
    <s v="J001"/>
    <s v="日本酒飲み比べセット"/>
    <x v="1"/>
    <n v="7800"/>
    <n v="3"/>
    <n v="23400"/>
    <x v="1"/>
    <s v="60代以上"/>
    <s v="男性"/>
  </r>
  <r>
    <n v="26"/>
    <x v="11"/>
    <s v="S002"/>
    <s v="プチクッキー詰め合わせ"/>
    <x v="0"/>
    <n v="700"/>
    <n v="2"/>
    <n v="1400"/>
    <x v="0"/>
    <s v="30代"/>
    <s v="女性"/>
  </r>
  <r>
    <n v="27"/>
    <x v="11"/>
    <s v="S004"/>
    <s v="プチパイ詰め合わせ"/>
    <x v="0"/>
    <n v="800"/>
    <n v="1"/>
    <n v="800"/>
    <x v="0"/>
    <s v="20代"/>
    <s v="女性"/>
  </r>
  <r>
    <n v="28"/>
    <x v="12"/>
    <s v="C001"/>
    <s v="ポピーセレクションG"/>
    <x v="3"/>
    <n v="5000"/>
    <n v="2"/>
    <n v="10000"/>
    <x v="2"/>
    <s v="40代"/>
    <s v="男性"/>
  </r>
  <r>
    <n v="29"/>
    <x v="12"/>
    <s v="J001"/>
    <s v="日本酒飲み比べセット"/>
    <x v="1"/>
    <n v="7800"/>
    <n v="1"/>
    <n v="7800"/>
    <x v="1"/>
    <s v="30代"/>
    <s v="男性"/>
  </r>
  <r>
    <n v="30"/>
    <x v="13"/>
    <s v="C003"/>
    <s v="ポピーセレクションZ"/>
    <x v="3"/>
    <n v="2000"/>
    <n v="5"/>
    <n v="10000"/>
    <x v="2"/>
    <s v="30代"/>
    <s v="男性"/>
  </r>
  <r>
    <n v="31"/>
    <x v="14"/>
    <s v="S001"/>
    <s v="スイーツバラエティ"/>
    <x v="0"/>
    <n v="2500"/>
    <n v="1"/>
    <n v="2500"/>
    <x v="0"/>
    <s v="30代"/>
    <s v="女性"/>
  </r>
  <r>
    <n v="32"/>
    <x v="15"/>
    <s v="S001"/>
    <s v="スイーツバラエティ"/>
    <x v="0"/>
    <n v="2500"/>
    <n v="2"/>
    <n v="5000"/>
    <x v="0"/>
    <s v="40代"/>
    <s v="男性"/>
  </r>
  <r>
    <n v="33"/>
    <x v="15"/>
    <s v="T001"/>
    <s v="タオルセット"/>
    <x v="2"/>
    <n v="3000"/>
    <n v="1"/>
    <n v="3000"/>
    <x v="1"/>
    <s v="30代"/>
    <s v="女性"/>
  </r>
  <r>
    <n v="34"/>
    <x v="16"/>
    <s v="T004"/>
    <s v="バスタオル"/>
    <x v="2"/>
    <n v="1800"/>
    <n v="2"/>
    <n v="3600"/>
    <x v="4"/>
    <s v="30代"/>
    <s v="女性"/>
  </r>
  <r>
    <n v="35"/>
    <x v="16"/>
    <s v="T005"/>
    <s v="フェイスタオル"/>
    <x v="2"/>
    <n v="800"/>
    <n v="2"/>
    <n v="1600"/>
    <x v="4"/>
    <s v="30代"/>
    <s v="女性"/>
  </r>
  <r>
    <n v="36"/>
    <x v="17"/>
    <s v="S002"/>
    <s v="プチクッキー詰め合わせ"/>
    <x v="0"/>
    <n v="700"/>
    <n v="6"/>
    <n v="4200"/>
    <x v="2"/>
    <s v="40代"/>
    <s v="男性"/>
  </r>
  <r>
    <n v="37"/>
    <x v="18"/>
    <s v="S003"/>
    <s v="プチチョコ詰め合わせ"/>
    <x v="0"/>
    <n v="600"/>
    <n v="6"/>
    <n v="3600"/>
    <x v="2"/>
    <s v="40代"/>
    <s v="男性"/>
  </r>
  <r>
    <n v="38"/>
    <x v="19"/>
    <s v="W001"/>
    <s v="紅白ワインセット"/>
    <x v="1"/>
    <n v="6000"/>
    <n v="2"/>
    <n v="12000"/>
    <x v="1"/>
    <s v="30代"/>
    <s v="男性"/>
  </r>
  <r>
    <n v="39"/>
    <x v="20"/>
    <s v="C002"/>
    <s v="ポピーセレクションR"/>
    <x v="3"/>
    <n v="3000"/>
    <n v="8"/>
    <n v="24000"/>
    <x v="2"/>
    <s v="30代"/>
    <s v="女性"/>
  </r>
  <r>
    <n v="40"/>
    <x v="21"/>
    <s v="T002"/>
    <s v="タオルハンカチ（紳士用）"/>
    <x v="2"/>
    <n v="500"/>
    <n v="3"/>
    <n v="1500"/>
    <x v="2"/>
    <s v="20代"/>
    <s v="男性"/>
  </r>
  <r>
    <n v="41"/>
    <x v="21"/>
    <s v="T003"/>
    <s v="タオルハンカチ（婦人用）"/>
    <x v="2"/>
    <n v="500"/>
    <n v="3"/>
    <n v="1500"/>
    <x v="2"/>
    <s v="20代"/>
    <s v="男性"/>
  </r>
  <r>
    <n v="42"/>
    <x v="22"/>
    <s v="S004"/>
    <s v="プチパイ詰め合わせ"/>
    <x v="0"/>
    <n v="800"/>
    <n v="10"/>
    <n v="8000"/>
    <x v="0"/>
    <s v="50代"/>
    <s v="男性"/>
  </r>
  <r>
    <n v="43"/>
    <x v="22"/>
    <s v="S001"/>
    <s v="スイーツバラエティ"/>
    <x v="0"/>
    <n v="2500"/>
    <n v="1"/>
    <n v="2500"/>
    <x v="1"/>
    <s v="30代"/>
    <s v="男性"/>
  </r>
  <r>
    <n v="44"/>
    <x v="22"/>
    <s v="W001"/>
    <s v="紅白ワインセット"/>
    <x v="1"/>
    <n v="6000"/>
    <n v="1"/>
    <n v="6000"/>
    <x v="1"/>
    <s v="30代"/>
    <s v="男性"/>
  </r>
  <r>
    <n v="45"/>
    <x v="23"/>
    <s v="S002"/>
    <s v="プチクッキー詰め合わせ"/>
    <x v="0"/>
    <n v="700"/>
    <n v="3"/>
    <n v="2100"/>
    <x v="0"/>
    <s v="30代"/>
    <s v="女性"/>
  </r>
  <r>
    <n v="46"/>
    <x v="23"/>
    <s v="J001"/>
    <s v="日本酒飲み比べセット"/>
    <x v="1"/>
    <n v="7800"/>
    <n v="1"/>
    <n v="7800"/>
    <x v="1"/>
    <s v="20代"/>
    <s v="男性"/>
  </r>
  <r>
    <n v="47"/>
    <x v="23"/>
    <s v="W001"/>
    <s v="紅白ワインセット"/>
    <x v="1"/>
    <n v="6000"/>
    <n v="1"/>
    <n v="6000"/>
    <x v="1"/>
    <s v="30代"/>
    <s v="女性"/>
  </r>
  <r>
    <n v="48"/>
    <x v="24"/>
    <s v="T001"/>
    <s v="タオルセット"/>
    <x v="2"/>
    <n v="3000"/>
    <n v="1"/>
    <n v="3000"/>
    <x v="1"/>
    <s v="20代"/>
    <s v="女性"/>
  </r>
  <r>
    <n v="49"/>
    <x v="25"/>
    <s v="C002"/>
    <s v="ポピーセレクションR"/>
    <x v="3"/>
    <n v="3000"/>
    <n v="3"/>
    <n v="9000"/>
    <x v="2"/>
    <s v="30代"/>
    <s v="女性"/>
  </r>
  <r>
    <n v="50"/>
    <x v="25"/>
    <s v="T003"/>
    <s v="タオルハンカチ（婦人用）"/>
    <x v="2"/>
    <n v="500"/>
    <n v="5"/>
    <n v="2500"/>
    <x v="0"/>
    <s v="30代"/>
    <s v="女性"/>
  </r>
  <r>
    <n v="51"/>
    <x v="25"/>
    <s v="T002"/>
    <s v="タオルハンカチ（紳士用）"/>
    <x v="2"/>
    <n v="500"/>
    <n v="10"/>
    <n v="5000"/>
    <x v="3"/>
    <s v="40代"/>
    <s v="女性"/>
  </r>
  <r>
    <n v="52"/>
    <x v="26"/>
    <s v="T003"/>
    <s v="タオルハンカチ（婦人用）"/>
    <x v="2"/>
    <n v="500"/>
    <n v="10"/>
    <n v="5000"/>
    <x v="3"/>
    <s v="40代"/>
    <s v="女性"/>
  </r>
  <r>
    <n v="53"/>
    <x v="26"/>
    <s v="C002"/>
    <s v="ポピーセレクションR"/>
    <x v="3"/>
    <n v="3000"/>
    <n v="4"/>
    <n v="12000"/>
    <x v="2"/>
    <s v="30代"/>
    <s v="女性"/>
  </r>
  <r>
    <n v="54"/>
    <x v="27"/>
    <s v="S003"/>
    <s v="プチチョコ詰め合わせ"/>
    <x v="0"/>
    <n v="600"/>
    <n v="10"/>
    <n v="6000"/>
    <x v="0"/>
    <s v="40代"/>
    <s v="女性"/>
  </r>
  <r>
    <n v="55"/>
    <x v="28"/>
    <s v="T003"/>
    <s v="タオルハンカチ（婦人用）"/>
    <x v="2"/>
    <n v="500"/>
    <n v="12"/>
    <n v="6000"/>
    <x v="2"/>
    <s v="40代"/>
    <s v="男性"/>
  </r>
  <r>
    <n v="56"/>
    <x v="29"/>
    <s v="T003"/>
    <s v="タオルハンカチ（婦人用）"/>
    <x v="2"/>
    <n v="500"/>
    <n v="5"/>
    <n v="2500"/>
    <x v="2"/>
    <s v="30代"/>
    <s v="男性"/>
  </r>
  <r>
    <n v="57"/>
    <x v="29"/>
    <s v="S004"/>
    <s v="プチパイ詰め合わせ"/>
    <x v="0"/>
    <n v="800"/>
    <n v="3"/>
    <n v="2400"/>
    <x v="0"/>
    <s v="10代以下"/>
    <s v="女性"/>
  </r>
  <r>
    <n v="58"/>
    <x v="30"/>
    <s v="T003"/>
    <s v="タオルハンカチ（婦人用）"/>
    <x v="2"/>
    <n v="500"/>
    <n v="5"/>
    <n v="2500"/>
    <x v="2"/>
    <s v="30代"/>
    <s v="男性"/>
  </r>
  <r>
    <n v="59"/>
    <x v="30"/>
    <s v="T003"/>
    <s v="タオルハンカチ（婦人用）"/>
    <x v="2"/>
    <n v="500"/>
    <n v="2"/>
    <n v="1000"/>
    <x v="4"/>
    <s v="30代"/>
    <s v="女性"/>
  </r>
  <r>
    <n v="60"/>
    <x v="31"/>
    <s v="T002"/>
    <s v="タオルハンカチ（紳士用）"/>
    <x v="2"/>
    <n v="500"/>
    <n v="6"/>
    <n v="3000"/>
    <x v="0"/>
    <s v="50代"/>
    <s v="女性"/>
  </r>
  <r>
    <n v="61"/>
    <x v="31"/>
    <s v="S003"/>
    <s v="プチチョコ詰め合わせ"/>
    <x v="0"/>
    <n v="600"/>
    <n v="2"/>
    <n v="1200"/>
    <x v="0"/>
    <s v="30代"/>
    <s v="女性"/>
  </r>
  <r>
    <n v="62"/>
    <x v="31"/>
    <s v="S003"/>
    <s v="プチチョコ詰め合わせ"/>
    <x v="0"/>
    <n v="600"/>
    <n v="10"/>
    <n v="6000"/>
    <x v="0"/>
    <s v="40代"/>
    <s v="女性"/>
  </r>
  <r>
    <n v="63"/>
    <x v="32"/>
    <s v="S003"/>
    <s v="プチチョコ詰め合わせ"/>
    <x v="0"/>
    <n v="600"/>
    <n v="8"/>
    <n v="4800"/>
    <x v="0"/>
    <s v="30代"/>
    <s v="女性"/>
  </r>
  <r>
    <n v="64"/>
    <x v="32"/>
    <s v="S003"/>
    <s v="プチチョコ詰め合わせ"/>
    <x v="0"/>
    <n v="600"/>
    <n v="20"/>
    <n v="12000"/>
    <x v="0"/>
    <s v="40代"/>
    <s v="女性"/>
  </r>
  <r>
    <n v="65"/>
    <x v="32"/>
    <s v="S003"/>
    <s v="プチチョコ詰め合わせ"/>
    <x v="0"/>
    <n v="600"/>
    <n v="3"/>
    <n v="1800"/>
    <x v="0"/>
    <s v="20代"/>
    <s v="女性"/>
  </r>
  <r>
    <n v="66"/>
    <x v="33"/>
    <s v="T005"/>
    <s v="フェイスタオル"/>
    <x v="2"/>
    <n v="800"/>
    <n v="2"/>
    <n v="1600"/>
    <x v="2"/>
    <s v="30代"/>
    <s v="男性"/>
  </r>
  <r>
    <n v="67"/>
    <x v="33"/>
    <s v="S003"/>
    <s v="プチチョコ詰め合わせ"/>
    <x v="0"/>
    <n v="600"/>
    <n v="5"/>
    <n v="3000"/>
    <x v="0"/>
    <s v="20代"/>
    <s v="女性"/>
  </r>
  <r>
    <n v="68"/>
    <x v="33"/>
    <s v="S001"/>
    <s v="スイーツバラエティ"/>
    <x v="0"/>
    <n v="2500"/>
    <n v="3"/>
    <n v="7500"/>
    <x v="0"/>
    <s v="40代"/>
    <s v="男性"/>
  </r>
  <r>
    <n v="69"/>
    <x v="34"/>
    <s v="S005"/>
    <s v="鯛まんじゅう"/>
    <x v="0"/>
    <n v="200"/>
    <n v="10"/>
    <n v="2000"/>
    <x v="0"/>
    <s v="50代"/>
    <s v="男性"/>
  </r>
  <r>
    <n v="70"/>
    <x v="35"/>
    <s v="S001"/>
    <s v="スイーツバラエティ"/>
    <x v="0"/>
    <n v="2500"/>
    <n v="1"/>
    <n v="2500"/>
    <x v="1"/>
    <s v="30代"/>
    <s v="女性"/>
  </r>
  <r>
    <n v="71"/>
    <x v="35"/>
    <s v="W001"/>
    <s v="紅白ワインセット"/>
    <x v="1"/>
    <n v="6000"/>
    <n v="1"/>
    <n v="6000"/>
    <x v="1"/>
    <s v="30代"/>
    <s v="女性"/>
  </r>
  <r>
    <n v="72"/>
    <x v="36"/>
    <s v="T001"/>
    <s v="タオルセット"/>
    <x v="2"/>
    <n v="3000"/>
    <n v="2"/>
    <n v="6000"/>
    <x v="1"/>
    <s v="40代"/>
    <s v="女性"/>
  </r>
  <r>
    <n v="73"/>
    <x v="37"/>
    <s v="C002"/>
    <s v="ポピーセレクションR"/>
    <x v="3"/>
    <n v="3000"/>
    <n v="4"/>
    <n v="12000"/>
    <x v="2"/>
    <s v="30代"/>
    <s v="女性"/>
  </r>
  <r>
    <n v="74"/>
    <x v="37"/>
    <s v="S001"/>
    <s v="スイーツバラエティ"/>
    <x v="0"/>
    <n v="2500"/>
    <n v="1"/>
    <n v="2500"/>
    <x v="4"/>
    <s v="30代"/>
    <s v="女性"/>
  </r>
  <r>
    <n v="75"/>
    <x v="37"/>
    <s v="C001"/>
    <s v="ポピーセレクションG"/>
    <x v="3"/>
    <n v="5000"/>
    <n v="2"/>
    <n v="10000"/>
    <x v="1"/>
    <s v="30代"/>
    <s v="女性"/>
  </r>
  <r>
    <n v="76"/>
    <x v="38"/>
    <s v="T001"/>
    <s v="タオルセット"/>
    <x v="2"/>
    <n v="3000"/>
    <n v="1"/>
    <n v="3000"/>
    <x v="4"/>
    <s v="30代"/>
    <s v="女性"/>
  </r>
  <r>
    <n v="77"/>
    <x v="38"/>
    <s v="T005"/>
    <s v="フェイスタオル"/>
    <x v="2"/>
    <n v="800"/>
    <n v="2"/>
    <n v="1600"/>
    <x v="0"/>
    <s v="10代以下"/>
    <s v="女性"/>
  </r>
  <r>
    <n v="78"/>
    <x v="38"/>
    <s v="T004"/>
    <s v="バスタオル"/>
    <x v="2"/>
    <n v="1800"/>
    <n v="1"/>
    <n v="1800"/>
    <x v="4"/>
    <s v="30代"/>
    <s v="男性"/>
  </r>
  <r>
    <n v="79"/>
    <x v="39"/>
    <s v="T001"/>
    <s v="タオルセット"/>
    <x v="2"/>
    <n v="3000"/>
    <n v="1"/>
    <n v="3000"/>
    <x v="1"/>
    <s v="40代"/>
    <s v="男性"/>
  </r>
  <r>
    <n v="80"/>
    <x v="39"/>
    <s v="S001"/>
    <s v="スイーツバラエティ"/>
    <x v="0"/>
    <n v="2500"/>
    <n v="1"/>
    <n v="2500"/>
    <x v="1"/>
    <s v="40代"/>
    <s v="男性"/>
  </r>
  <r>
    <n v="81"/>
    <x v="40"/>
    <s v="J001"/>
    <s v="日本酒飲み比べセット"/>
    <x v="1"/>
    <n v="7800"/>
    <n v="1"/>
    <n v="7800"/>
    <x v="2"/>
    <s v="60代以上"/>
    <s v="男性"/>
  </r>
  <r>
    <n v="82"/>
    <x v="41"/>
    <s v="W001"/>
    <s v="紅白ワインセット"/>
    <x v="1"/>
    <n v="6000"/>
    <n v="1"/>
    <n v="6000"/>
    <x v="2"/>
    <s v="60代以上"/>
    <s v="男性"/>
  </r>
  <r>
    <n v="83"/>
    <x v="42"/>
    <s v="T003"/>
    <s v="タオルハンカチ（婦人用）"/>
    <x v="2"/>
    <n v="500"/>
    <n v="4"/>
    <n v="2000"/>
    <x v="3"/>
    <s v="30代"/>
    <s v="男性"/>
  </r>
  <r>
    <n v="84"/>
    <x v="42"/>
    <s v="T001"/>
    <s v="タオルセット"/>
    <x v="2"/>
    <n v="3000"/>
    <n v="1"/>
    <n v="3000"/>
    <x v="1"/>
    <s v="30代"/>
    <s v="女性"/>
  </r>
  <r>
    <n v="85"/>
    <x v="43"/>
    <s v="S005"/>
    <s v="鯛まんじゅう"/>
    <x v="0"/>
    <n v="200"/>
    <n v="10"/>
    <n v="2000"/>
    <x v="1"/>
    <s v="40代"/>
    <s v="男性"/>
  </r>
  <r>
    <n v="86"/>
    <x v="43"/>
    <s v="J001"/>
    <s v="日本酒飲み比べセット"/>
    <x v="1"/>
    <n v="7800"/>
    <n v="1"/>
    <n v="7800"/>
    <x v="1"/>
    <s v="40代"/>
    <s v="女性"/>
  </r>
  <r>
    <n v="87"/>
    <x v="44"/>
    <s v="T001"/>
    <s v="タオルセット"/>
    <x v="2"/>
    <n v="3000"/>
    <n v="3"/>
    <n v="9000"/>
    <x v="2"/>
    <s v="30代"/>
    <s v="男性"/>
  </r>
  <r>
    <n v="88"/>
    <x v="45"/>
    <s v="T004"/>
    <s v="バスタオル"/>
    <x v="2"/>
    <n v="1800"/>
    <n v="1"/>
    <n v="1800"/>
    <x v="4"/>
    <s v="20代"/>
    <s v="女性"/>
  </r>
  <r>
    <n v="89"/>
    <x v="45"/>
    <s v="T005"/>
    <s v="フェイスタオル"/>
    <x v="2"/>
    <n v="800"/>
    <n v="1"/>
    <n v="800"/>
    <x v="4"/>
    <s v="20代"/>
    <s v="女性"/>
  </r>
  <r>
    <n v="90"/>
    <x v="45"/>
    <s v="S001"/>
    <s v="スイーツバラエティ"/>
    <x v="0"/>
    <n v="2500"/>
    <n v="1"/>
    <n v="2500"/>
    <x v="0"/>
    <s v="10代以下"/>
    <s v="男性"/>
  </r>
  <r>
    <n v="91"/>
    <x v="46"/>
    <s v="J001"/>
    <s v="日本酒飲み比べセット"/>
    <x v="1"/>
    <n v="7800"/>
    <n v="1"/>
    <n v="7800"/>
    <x v="1"/>
    <s v="60代以上"/>
    <s v="男性"/>
  </r>
  <r>
    <n v="92"/>
    <x v="47"/>
    <s v="W001"/>
    <s v="紅白ワインセット"/>
    <x v="1"/>
    <n v="6000"/>
    <n v="1"/>
    <n v="6000"/>
    <x v="0"/>
    <s v="30代"/>
    <s v="女性"/>
  </r>
  <r>
    <n v="93"/>
    <x v="47"/>
    <s v="J001"/>
    <s v="日本酒飲み比べセット"/>
    <x v="1"/>
    <n v="7800"/>
    <n v="1"/>
    <n v="7800"/>
    <x v="1"/>
    <s v="40代"/>
    <s v="女性"/>
  </r>
  <r>
    <n v="94"/>
    <x v="48"/>
    <s v="S001"/>
    <s v="スイーツバラエティ"/>
    <x v="0"/>
    <n v="2500"/>
    <n v="1"/>
    <n v="2500"/>
    <x v="1"/>
    <s v="30代"/>
    <s v="男性"/>
  </r>
  <r>
    <n v="95"/>
    <x v="49"/>
    <s v="C003"/>
    <s v="ポピーセレクションZ"/>
    <x v="3"/>
    <n v="2000"/>
    <n v="4"/>
    <n v="8000"/>
    <x v="3"/>
    <s v="30代"/>
    <s v="男性"/>
  </r>
  <r>
    <n v="96"/>
    <x v="49"/>
    <s v="S005"/>
    <s v="鯛まんじゅう"/>
    <x v="0"/>
    <n v="200"/>
    <n v="10"/>
    <n v="2000"/>
    <x v="0"/>
    <s v="40代"/>
    <s v="女性"/>
  </r>
  <r>
    <n v="97"/>
    <x v="50"/>
    <s v="C001"/>
    <s v="ポピーセレクションG"/>
    <x v="3"/>
    <n v="5000"/>
    <n v="1"/>
    <n v="5000"/>
    <x v="1"/>
    <s v="30代"/>
    <s v="男性"/>
  </r>
  <r>
    <n v="98"/>
    <x v="50"/>
    <s v="C002"/>
    <s v="ポピーセレクションR"/>
    <x v="3"/>
    <n v="3000"/>
    <n v="2"/>
    <n v="6000"/>
    <x v="2"/>
    <s v="30代"/>
    <s v="男性"/>
  </r>
  <r>
    <n v="99"/>
    <x v="51"/>
    <s v="W001"/>
    <s v="紅白ワインセット"/>
    <x v="1"/>
    <n v="6000"/>
    <n v="1"/>
    <n v="6000"/>
    <x v="1"/>
    <s v="40代"/>
    <s v="女性"/>
  </r>
  <r>
    <n v="100"/>
    <x v="52"/>
    <s v="J001"/>
    <s v="日本酒飲み比べセット"/>
    <x v="1"/>
    <n v="7800"/>
    <n v="1"/>
    <n v="7800"/>
    <x v="4"/>
    <s v="40代"/>
    <s v="女性"/>
  </r>
  <r>
    <n v="101"/>
    <x v="53"/>
    <s v="S005"/>
    <s v="鯛まんじゅう"/>
    <x v="0"/>
    <n v="200"/>
    <n v="6"/>
    <n v="1200"/>
    <x v="4"/>
    <s v="40代"/>
    <s v="女性"/>
  </r>
  <r>
    <n v="102"/>
    <x v="54"/>
    <s v="S001"/>
    <s v="スイーツバラエティ"/>
    <x v="0"/>
    <n v="2500"/>
    <n v="2"/>
    <n v="5000"/>
    <x v="0"/>
    <s v="30代"/>
    <s v="男性"/>
  </r>
  <r>
    <n v="103"/>
    <x v="54"/>
    <s v="T001"/>
    <s v="タオルセット"/>
    <x v="2"/>
    <n v="3000"/>
    <n v="1"/>
    <n v="3000"/>
    <x v="1"/>
    <s v="30代"/>
    <s v="女性"/>
  </r>
  <r>
    <n v="104"/>
    <x v="54"/>
    <s v="C001"/>
    <s v="ポピーセレクションG"/>
    <x v="3"/>
    <n v="5000"/>
    <n v="1"/>
    <n v="5000"/>
    <x v="1"/>
    <s v="50代"/>
    <s v="女性"/>
  </r>
  <r>
    <n v="105"/>
    <x v="55"/>
    <s v="S005"/>
    <s v="鯛まんじゅう"/>
    <x v="0"/>
    <n v="200"/>
    <n v="10"/>
    <n v="2000"/>
    <x v="0"/>
    <s v="60代以上"/>
    <s v="男性"/>
  </r>
  <r>
    <n v="106"/>
    <x v="56"/>
    <s v="T003"/>
    <s v="タオルハンカチ（婦人用）"/>
    <x v="2"/>
    <n v="500"/>
    <n v="17"/>
    <n v="8500"/>
    <x v="2"/>
    <s v="50代"/>
    <s v="男性"/>
  </r>
  <r>
    <n v="107"/>
    <x v="56"/>
    <s v="S004"/>
    <s v="プチパイ詰め合わせ"/>
    <x v="0"/>
    <n v="800"/>
    <n v="10"/>
    <n v="8000"/>
    <x v="2"/>
    <s v="40代"/>
    <s v="男性"/>
  </r>
  <r>
    <n v="108"/>
    <x v="56"/>
    <s v="J001"/>
    <s v="日本酒飲み比べセット"/>
    <x v="1"/>
    <n v="7800"/>
    <n v="3"/>
    <n v="23400"/>
    <x v="2"/>
    <s v="50代"/>
    <s v="男性"/>
  </r>
  <r>
    <n v="109"/>
    <x v="57"/>
    <s v="S002"/>
    <s v="プチクッキー詰め合わせ"/>
    <x v="0"/>
    <n v="700"/>
    <n v="10"/>
    <n v="7000"/>
    <x v="2"/>
    <s v="30代"/>
    <s v="男性"/>
  </r>
  <r>
    <n v="110"/>
    <x v="57"/>
    <s v="S003"/>
    <s v="プチチョコ詰め合わせ"/>
    <x v="0"/>
    <n v="600"/>
    <n v="8"/>
    <n v="4800"/>
    <x v="2"/>
    <s v="40代"/>
    <s v="男性"/>
  </r>
  <r>
    <n v="111"/>
    <x v="57"/>
    <s v="T003"/>
    <s v="タオルハンカチ（婦人用）"/>
    <x v="2"/>
    <n v="500"/>
    <n v="6"/>
    <n v="3000"/>
    <x v="2"/>
    <s v="40代"/>
    <s v="男性"/>
  </r>
  <r>
    <n v="112"/>
    <x v="57"/>
    <s v="S001"/>
    <s v="スイーツバラエティ"/>
    <x v="0"/>
    <n v="2500"/>
    <n v="1"/>
    <n v="2500"/>
    <x v="0"/>
    <s v="30代"/>
    <s v="女性"/>
  </r>
  <r>
    <n v="113"/>
    <x v="58"/>
    <s v="S003"/>
    <s v="プチチョコ詰め合わせ"/>
    <x v="0"/>
    <n v="600"/>
    <n v="5"/>
    <n v="3000"/>
    <x v="2"/>
    <s v="20代"/>
    <s v="男性"/>
  </r>
  <r>
    <n v="114"/>
    <x v="58"/>
    <s v="W001"/>
    <s v="紅白ワインセット"/>
    <x v="1"/>
    <n v="6000"/>
    <n v="1"/>
    <n v="6000"/>
    <x v="2"/>
    <s v="50代"/>
    <s v="男性"/>
  </r>
  <r>
    <n v="115"/>
    <x v="58"/>
    <s v="S001"/>
    <s v="スイーツバラエティ"/>
    <x v="0"/>
    <n v="2500"/>
    <n v="2"/>
    <n v="5000"/>
    <x v="0"/>
    <s v="40代"/>
    <s v="女性"/>
  </r>
  <r>
    <n v="116"/>
    <x v="59"/>
    <s v="S002"/>
    <s v="プチクッキー詰め合わせ"/>
    <x v="0"/>
    <n v="700"/>
    <n v="2"/>
    <n v="1400"/>
    <x v="0"/>
    <s v="30代"/>
    <s v="男性"/>
  </r>
  <r>
    <n v="117"/>
    <x v="59"/>
    <s v="S001"/>
    <s v="スイーツバラエティ"/>
    <x v="0"/>
    <n v="2500"/>
    <n v="1"/>
    <n v="2500"/>
    <x v="0"/>
    <s v="30代"/>
    <s v="女性"/>
  </r>
  <r>
    <n v="118"/>
    <x v="60"/>
    <s v="T001"/>
    <s v="タオルセット"/>
    <x v="2"/>
    <n v="3000"/>
    <n v="4"/>
    <n v="12000"/>
    <x v="2"/>
    <s v="30代"/>
    <s v="男性"/>
  </r>
  <r>
    <n v="119"/>
    <x v="60"/>
    <s v="J001"/>
    <s v="日本酒飲み比べセット"/>
    <x v="1"/>
    <n v="7800"/>
    <n v="1"/>
    <n v="7800"/>
    <x v="4"/>
    <s v="50代"/>
    <s v="女性"/>
  </r>
  <r>
    <n v="120"/>
    <x v="61"/>
    <s v="S002"/>
    <s v="プチクッキー詰め合わせ"/>
    <x v="0"/>
    <n v="700"/>
    <n v="10"/>
    <n v="7000"/>
    <x v="2"/>
    <s v="50代"/>
    <s v="男性"/>
  </r>
  <r>
    <n v="121"/>
    <x v="62"/>
    <s v="S003"/>
    <s v="プチチョコ詰め合わせ"/>
    <x v="0"/>
    <n v="600"/>
    <n v="8"/>
    <n v="4800"/>
    <x v="2"/>
    <s v="40代"/>
    <s v="男性"/>
  </r>
  <r>
    <n v="122"/>
    <x v="63"/>
    <s v="S001"/>
    <s v="スイーツバラエティ"/>
    <x v="0"/>
    <n v="2500"/>
    <n v="1"/>
    <n v="2500"/>
    <x v="0"/>
    <s v="30代"/>
    <s v="男性"/>
  </r>
  <r>
    <n v="123"/>
    <x v="63"/>
    <s v="S005"/>
    <s v="鯛まんじゅう"/>
    <x v="0"/>
    <n v="200"/>
    <n v="10"/>
    <n v="2000"/>
    <x v="0"/>
    <s v="50代"/>
    <s v="男性"/>
  </r>
  <r>
    <n v="124"/>
    <x v="64"/>
    <s v="J001"/>
    <s v="日本酒飲み比べセット"/>
    <x v="1"/>
    <n v="7800"/>
    <n v="1"/>
    <n v="7800"/>
    <x v="1"/>
    <s v="40代"/>
    <s v="男性"/>
  </r>
  <r>
    <n v="125"/>
    <x v="64"/>
    <s v="W001"/>
    <s v="紅白ワインセット"/>
    <x v="1"/>
    <n v="6000"/>
    <n v="1"/>
    <n v="6000"/>
    <x v="0"/>
    <s v="60代以上"/>
    <s v="男性"/>
  </r>
  <r>
    <n v="126"/>
    <x v="65"/>
    <s v="S002"/>
    <s v="プチクッキー詰め合わせ"/>
    <x v="0"/>
    <n v="700"/>
    <n v="2"/>
    <n v="1400"/>
    <x v="0"/>
    <s v="10代以下"/>
    <s v="女性"/>
  </r>
  <r>
    <n v="127"/>
    <x v="65"/>
    <s v="S001"/>
    <s v="スイーツバラエティ"/>
    <x v="0"/>
    <n v="2500"/>
    <n v="4"/>
    <n v="10000"/>
    <x v="2"/>
    <s v="40代"/>
    <s v="男性"/>
  </r>
  <r>
    <n v="128"/>
    <x v="65"/>
    <s v="W001"/>
    <s v="紅白ワインセット"/>
    <x v="1"/>
    <n v="6000"/>
    <n v="1"/>
    <n v="6000"/>
    <x v="1"/>
    <s v="40代"/>
    <s v="女性"/>
  </r>
  <r>
    <n v="129"/>
    <x v="66"/>
    <s v="T001"/>
    <s v="タオルセット"/>
    <x v="2"/>
    <n v="3000"/>
    <n v="1"/>
    <n v="3000"/>
    <x v="1"/>
    <s v="30代"/>
    <s v="女性"/>
  </r>
  <r>
    <n v="130"/>
    <x v="67"/>
    <s v="S001"/>
    <s v="スイーツバラエティ"/>
    <x v="0"/>
    <n v="2500"/>
    <n v="1"/>
    <n v="2500"/>
    <x v="2"/>
    <s v="30代"/>
    <s v="女性"/>
  </r>
  <r>
    <n v="131"/>
    <x v="67"/>
    <s v="W001"/>
    <s v="紅白ワインセット"/>
    <x v="1"/>
    <n v="6000"/>
    <n v="2"/>
    <n v="12000"/>
    <x v="0"/>
    <s v="30代"/>
    <s v="男性"/>
  </r>
  <r>
    <n v="132"/>
    <x v="68"/>
    <s v="J001"/>
    <s v="日本酒飲み比べセット"/>
    <x v="1"/>
    <n v="7800"/>
    <n v="1"/>
    <n v="7800"/>
    <x v="0"/>
    <s v="30代"/>
    <s v="男性"/>
  </r>
  <r>
    <n v="133"/>
    <x v="69"/>
    <s v="T002"/>
    <s v="タオルハンカチ（紳士用）"/>
    <x v="2"/>
    <n v="500"/>
    <n v="15"/>
    <n v="7500"/>
    <x v="2"/>
    <s v="40代"/>
    <s v="男性"/>
  </r>
  <r>
    <n v="134"/>
    <x v="69"/>
    <s v="T003"/>
    <s v="タオルハンカチ（婦人用）"/>
    <x v="2"/>
    <n v="500"/>
    <n v="20"/>
    <n v="10000"/>
    <x v="2"/>
    <s v="40代"/>
    <s v="男性"/>
  </r>
  <r>
    <n v="135"/>
    <x v="70"/>
    <s v="S003"/>
    <s v="プチチョコ詰め合わせ"/>
    <x v="0"/>
    <n v="600"/>
    <n v="10"/>
    <n v="6000"/>
    <x v="2"/>
    <s v="50代"/>
    <s v="女性"/>
  </r>
  <r>
    <n v="136"/>
    <x v="70"/>
    <s v="W001"/>
    <s v="紅白ワインセット"/>
    <x v="1"/>
    <n v="6000"/>
    <n v="1"/>
    <n v="6000"/>
    <x v="1"/>
    <s v="40代"/>
    <s v="男性"/>
  </r>
  <r>
    <n v="137"/>
    <x v="71"/>
    <s v="S001"/>
    <s v="スイーツバラエティ"/>
    <x v="0"/>
    <n v="2500"/>
    <n v="2"/>
    <n v="5000"/>
    <x v="1"/>
    <s v="40代"/>
    <s v="男性"/>
  </r>
  <r>
    <n v="138"/>
    <x v="72"/>
    <s v="S001"/>
    <s v="スイーツバラエティ"/>
    <x v="0"/>
    <n v="2500"/>
    <n v="3"/>
    <n v="7500"/>
    <x v="0"/>
    <s v="30代"/>
    <s v="男性"/>
  </r>
  <r>
    <n v="139"/>
    <x v="73"/>
    <s v="S002"/>
    <s v="プチクッキー詰め合わせ"/>
    <x v="0"/>
    <n v="700"/>
    <n v="5"/>
    <n v="3500"/>
    <x v="0"/>
    <s v="50代"/>
    <s v="女性"/>
  </r>
  <r>
    <n v="140"/>
    <x v="73"/>
    <s v="J001"/>
    <s v="日本酒飲み比べセット"/>
    <x v="1"/>
    <n v="7800"/>
    <n v="1"/>
    <n v="7800"/>
    <x v="1"/>
    <s v="30代"/>
    <s v="男性"/>
  </r>
  <r>
    <n v="141"/>
    <x v="74"/>
    <s v="W001"/>
    <s v="紅白ワインセット"/>
    <x v="1"/>
    <n v="6000"/>
    <n v="2"/>
    <n v="12000"/>
    <x v="1"/>
    <s v="40代"/>
    <s v="女性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5DB00B1-CE95-4E60-89BB-CBF84C46C5DB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F8" firstHeaderRow="1" firstDataRow="2" firstDataCol="1" rowPageCount="1" colPageCount="1"/>
  <pivotFields count="13">
    <pivotField showAll="0"/>
    <pivotField axis="axisRow" numFmtId="176" showAll="0">
      <items count="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t="default"/>
      </items>
    </pivotField>
    <pivotField showAll="0"/>
    <pivotField showAll="0"/>
    <pivotField axis="axisCol" showAll="0">
      <items count="5">
        <item x="3"/>
        <item x="2"/>
        <item x="0"/>
        <item x="1"/>
        <item t="default"/>
      </items>
    </pivotField>
    <pivotField numFmtId="38" showAll="0"/>
    <pivotField showAll="0"/>
    <pivotField dataField="1" numFmtId="38" showAll="0"/>
    <pivotField axis="axisPage"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axis="axisRow"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3">
    <field x="12"/>
    <field x="11"/>
    <field x="1"/>
  </rowFields>
  <rowItems count="4">
    <i>
      <x v="1"/>
    </i>
    <i>
      <x v="2"/>
    </i>
    <i>
      <x v="3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pageFields count="1">
    <pageField fld="8" hier="-1"/>
  </pageFields>
  <dataFields count="1">
    <dataField name="合計 / 金額" fld="7" baseField="0" baseItem="0" numFmtId="3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CF7454-E2E3-49D4-A0B3-4CD521EBD19C}" name="テーブル1" displayName="テーブル1" ref="A3:K145" totalsRowCount="1" headerRowDxfId="8">
  <autoFilter ref="A3:K144" xr:uid="{F6CF7454-E2E3-49D4-A0B3-4CD521EBD19C}"/>
  <tableColumns count="11">
    <tableColumn id="1" xr3:uid="{5BB0B117-10E4-4743-AB51-B6A2E89EF798}" name="売上No." totalsRowLabel="集計"/>
    <tableColumn id="2" xr3:uid="{BC0ED039-37DE-4239-AAEE-5D32D7FFD584}" name="日付" dataDxfId="7"/>
    <tableColumn id="3" xr3:uid="{45759A30-7167-4639-811D-B4E98067FE40}" name="商品番号" dataDxfId="6" totalsRowDxfId="5"/>
    <tableColumn id="4" xr3:uid="{9942AE3F-481D-40A1-9B23-5FC3C5907AD0}" name="商品名">
      <calculatedColumnFormula>VLOOKUP(C4,商品一覧!$A$4:$D$18,2,FALSE)</calculatedColumnFormula>
    </tableColumn>
    <tableColumn id="5" xr3:uid="{E1D92955-E378-42FA-9ACE-42959BE17930}" name="分類">
      <calculatedColumnFormula>VLOOKUP(C4,商品一覧!$A$4:$D$18,3,FALSE)</calculatedColumnFormula>
    </tableColumn>
    <tableColumn id="6" xr3:uid="{91B30EA0-DDE0-4216-9BA4-65039FBE2C4F}" name="単価" dataDxfId="4" totalsRowDxfId="3" dataCellStyle="桁区切り" totalsRowCellStyle="桁区切り">
      <calculatedColumnFormula>VLOOKUP(C4,商品一覧!$A$4:$D$18,4,FALSE)</calculatedColumnFormula>
    </tableColumn>
    <tableColumn id="7" xr3:uid="{DF939901-C59C-4F9C-8CE7-47091C005DBD}" name="個数"/>
    <tableColumn id="11" xr3:uid="{06F4954F-D345-4AAF-9528-352EF0895A26}" name="金額" totalsRowFunction="sum" totalsRowDxfId="2" dataCellStyle="桁区切り">
      <calculatedColumnFormula>テーブル1[[#This Row],[単価]]*テーブル1[[#This Row],[個数]]</calculatedColumnFormula>
    </tableColumn>
    <tableColumn id="8" xr3:uid="{F960FD75-C78E-4B25-9DC5-7B635CB32061}" name="用途"/>
    <tableColumn id="9" xr3:uid="{1C0810A2-1A7D-4CDC-A9B2-34A92D0B142E}" name="購入者年代"/>
    <tableColumn id="10" xr3:uid="{F1295784-D458-461B-8C20-1CA8446736AF}" name="性別" totalsRowFunction="count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F94C1-0BB5-431D-B11D-1070142B5525}">
  <dimension ref="A1:F8"/>
  <sheetViews>
    <sheetView tabSelected="1" workbookViewId="0"/>
  </sheetViews>
  <sheetFormatPr defaultRowHeight="18.75" x14ac:dyDescent="0.4"/>
  <cols>
    <col min="1" max="1" width="11.375" bestFit="1" customWidth="1"/>
    <col min="2" max="2" width="11.25" bestFit="1" customWidth="1"/>
    <col min="3" max="6" width="9" bestFit="1" customWidth="1"/>
  </cols>
  <sheetData>
    <row r="1" spans="1:6" x14ac:dyDescent="0.4">
      <c r="A1" s="16" t="s">
        <v>90</v>
      </c>
      <c r="B1" t="s">
        <v>91</v>
      </c>
    </row>
    <row r="3" spans="1:6" x14ac:dyDescent="0.4">
      <c r="A3" s="16" t="s">
        <v>89</v>
      </c>
      <c r="B3" s="16" t="s">
        <v>85</v>
      </c>
    </row>
    <row r="4" spans="1:6" x14ac:dyDescent="0.4">
      <c r="A4" s="16" t="s">
        <v>80</v>
      </c>
      <c r="B4" t="s">
        <v>56</v>
      </c>
      <c r="C4" t="s">
        <v>86</v>
      </c>
      <c r="D4" t="s">
        <v>87</v>
      </c>
      <c r="E4" t="s">
        <v>88</v>
      </c>
      <c r="F4" t="s">
        <v>81</v>
      </c>
    </row>
    <row r="5" spans="1:6" x14ac:dyDescent="0.4">
      <c r="A5" s="17" t="s">
        <v>82</v>
      </c>
      <c r="B5" s="14">
        <v>49000</v>
      </c>
      <c r="C5" s="14">
        <v>38200</v>
      </c>
      <c r="D5" s="14">
        <v>68400</v>
      </c>
      <c r="E5" s="14">
        <v>128400</v>
      </c>
      <c r="F5" s="14">
        <v>284000</v>
      </c>
    </row>
    <row r="6" spans="1:6" x14ac:dyDescent="0.4">
      <c r="A6" s="17" t="s">
        <v>83</v>
      </c>
      <c r="B6" s="14">
        <v>43000</v>
      </c>
      <c r="C6" s="14">
        <v>61500</v>
      </c>
      <c r="D6" s="14">
        <v>68800</v>
      </c>
      <c r="E6" s="14">
        <v>47400</v>
      </c>
      <c r="F6" s="14">
        <v>220700</v>
      </c>
    </row>
    <row r="7" spans="1:6" x14ac:dyDescent="0.4">
      <c r="A7" s="17" t="s">
        <v>84</v>
      </c>
      <c r="B7" s="14">
        <v>24000</v>
      </c>
      <c r="C7" s="14">
        <v>49600</v>
      </c>
      <c r="D7" s="14">
        <v>101600</v>
      </c>
      <c r="E7" s="14">
        <v>138000</v>
      </c>
      <c r="F7" s="14">
        <v>313200</v>
      </c>
    </row>
    <row r="8" spans="1:6" x14ac:dyDescent="0.4">
      <c r="A8" s="17" t="s">
        <v>81</v>
      </c>
      <c r="B8" s="14">
        <v>116000</v>
      </c>
      <c r="C8" s="14">
        <v>149300</v>
      </c>
      <c r="D8" s="14">
        <v>238800</v>
      </c>
      <c r="E8" s="14">
        <v>313800</v>
      </c>
      <c r="F8" s="14">
        <v>817900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K145"/>
  <sheetViews>
    <sheetView workbookViewId="0">
      <selection activeCell="A3" sqref="A3"/>
    </sheetView>
  </sheetViews>
  <sheetFormatPr defaultRowHeight="18.75" x14ac:dyDescent="0.4"/>
  <cols>
    <col min="1" max="1" width="9.375" customWidth="1"/>
    <col min="2" max="2" width="8.25" bestFit="1" customWidth="1"/>
    <col min="3" max="3" width="10.25" customWidth="1"/>
    <col min="4" max="4" width="25.5" bestFit="1" customWidth="1"/>
    <col min="5" max="5" width="9" bestFit="1" customWidth="1"/>
    <col min="7" max="8" width="9" customWidth="1"/>
    <col min="10" max="10" width="12.125" customWidth="1"/>
    <col min="11" max="11" width="7.625" customWidth="1"/>
  </cols>
  <sheetData>
    <row r="1" spans="1:11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78</v>
      </c>
      <c r="I3" s="3" t="s">
        <v>8</v>
      </c>
      <c r="J3" s="3" t="s">
        <v>9</v>
      </c>
      <c r="K3" s="3" t="s">
        <v>10</v>
      </c>
    </row>
    <row r="4" spans="1:11" x14ac:dyDescent="0.4">
      <c r="A4">
        <v>1</v>
      </c>
      <c r="B4" s="4">
        <v>45661</v>
      </c>
      <c r="C4" s="3" t="s">
        <v>11</v>
      </c>
      <c r="D4" t="str">
        <f>VLOOKUP(C4,商品一覧!$A$4:$D$18,2,FALSE)</f>
        <v>スイーツバラエティ</v>
      </c>
      <c r="E4" t="str">
        <f>VLOOKUP(C4,商品一覧!$A$4:$D$18,3,FALSE)</f>
        <v>菓子</v>
      </c>
      <c r="F4" s="5">
        <f>VLOOKUP(C4,商品一覧!$A$4:$D$18,4,FALSE)</f>
        <v>2500</v>
      </c>
      <c r="G4">
        <v>4</v>
      </c>
      <c r="H4" s="5">
        <f>テーブル1[[#This Row],[単価]]*テーブル1[[#This Row],[個数]]</f>
        <v>10000</v>
      </c>
      <c r="I4" t="s">
        <v>12</v>
      </c>
      <c r="J4" t="s">
        <v>13</v>
      </c>
      <c r="K4" s="3" t="s">
        <v>14</v>
      </c>
    </row>
    <row r="5" spans="1:11" x14ac:dyDescent="0.4">
      <c r="A5">
        <v>2</v>
      </c>
      <c r="B5" s="4">
        <v>45661</v>
      </c>
      <c r="C5" s="3" t="s">
        <v>15</v>
      </c>
      <c r="D5" t="str">
        <f>VLOOKUP(C5,商品一覧!$A$4:$D$18,2,FALSE)</f>
        <v>紅白ワインセット</v>
      </c>
      <c r="E5" t="str">
        <f>VLOOKUP(C5,商品一覧!$A$4:$D$18,3,FALSE)</f>
        <v>酒</v>
      </c>
      <c r="F5" s="5">
        <f>VLOOKUP(C5,商品一覧!$A$4:$D$18,4,FALSE)</f>
        <v>6000</v>
      </c>
      <c r="G5">
        <v>2</v>
      </c>
      <c r="H5" s="5">
        <f>テーブル1[[#This Row],[単価]]*テーブル1[[#This Row],[個数]]</f>
        <v>12000</v>
      </c>
      <c r="I5" t="s">
        <v>16</v>
      </c>
      <c r="J5" t="s">
        <v>17</v>
      </c>
      <c r="K5" s="3" t="s">
        <v>14</v>
      </c>
    </row>
    <row r="6" spans="1:11" x14ac:dyDescent="0.4">
      <c r="A6">
        <v>3</v>
      </c>
      <c r="B6" s="4">
        <v>45661</v>
      </c>
      <c r="C6" s="3" t="s">
        <v>18</v>
      </c>
      <c r="D6" t="str">
        <f>VLOOKUP(C6,商品一覧!$A$4:$D$18,2,FALSE)</f>
        <v>タオルハンカチ（紳士用）</v>
      </c>
      <c r="E6" t="str">
        <f>VLOOKUP(C6,商品一覧!$A$4:$D$18,3,FALSE)</f>
        <v>タオル</v>
      </c>
      <c r="F6" s="5">
        <f>VLOOKUP(C6,商品一覧!$A$4:$D$18,4,FALSE)</f>
        <v>500</v>
      </c>
      <c r="G6">
        <v>4</v>
      </c>
      <c r="H6" s="5">
        <f>テーブル1[[#This Row],[単価]]*テーブル1[[#This Row],[個数]]</f>
        <v>2000</v>
      </c>
      <c r="I6" t="s">
        <v>19</v>
      </c>
      <c r="J6" t="s">
        <v>20</v>
      </c>
      <c r="K6" s="3" t="s">
        <v>21</v>
      </c>
    </row>
    <row r="7" spans="1:11" x14ac:dyDescent="0.4">
      <c r="A7">
        <v>4</v>
      </c>
      <c r="B7" s="4">
        <v>45661</v>
      </c>
      <c r="C7" s="3" t="s">
        <v>22</v>
      </c>
      <c r="D7" t="str">
        <f>VLOOKUP(C7,商品一覧!$A$4:$D$18,2,FALSE)</f>
        <v>タオルハンカチ（婦人用）</v>
      </c>
      <c r="E7" t="str">
        <f>VLOOKUP(C7,商品一覧!$A$4:$D$18,3,FALSE)</f>
        <v>タオル</v>
      </c>
      <c r="F7" s="5">
        <f>VLOOKUP(C7,商品一覧!$A$4:$D$18,4,FALSE)</f>
        <v>500</v>
      </c>
      <c r="G7">
        <v>6</v>
      </c>
      <c r="H7" s="5">
        <f>テーブル1[[#This Row],[単価]]*テーブル1[[#This Row],[個数]]</f>
        <v>3000</v>
      </c>
      <c r="I7" t="s">
        <v>19</v>
      </c>
      <c r="J7" t="s">
        <v>23</v>
      </c>
      <c r="K7" s="3" t="s">
        <v>21</v>
      </c>
    </row>
    <row r="8" spans="1:11" x14ac:dyDescent="0.4">
      <c r="A8">
        <v>5</v>
      </c>
      <c r="B8" s="4">
        <v>45662</v>
      </c>
      <c r="C8" s="3" t="s">
        <v>15</v>
      </c>
      <c r="D8" t="str">
        <f>VLOOKUP(C8,商品一覧!$A$4:$D$18,2,FALSE)</f>
        <v>紅白ワインセット</v>
      </c>
      <c r="E8" t="str">
        <f>VLOOKUP(C8,商品一覧!$A$4:$D$18,3,FALSE)</f>
        <v>酒</v>
      </c>
      <c r="F8" s="5">
        <f>VLOOKUP(C8,商品一覧!$A$4:$D$18,4,FALSE)</f>
        <v>6000</v>
      </c>
      <c r="G8">
        <v>1</v>
      </c>
      <c r="H8" s="5">
        <f>テーブル1[[#This Row],[単価]]*テーブル1[[#This Row],[個数]]</f>
        <v>6000</v>
      </c>
      <c r="I8" t="s">
        <v>16</v>
      </c>
      <c r="J8" t="s">
        <v>23</v>
      </c>
      <c r="K8" s="3" t="s">
        <v>21</v>
      </c>
    </row>
    <row r="9" spans="1:11" x14ac:dyDescent="0.4">
      <c r="A9">
        <v>6</v>
      </c>
      <c r="B9" s="4">
        <v>45662</v>
      </c>
      <c r="C9" s="3" t="s">
        <v>24</v>
      </c>
      <c r="D9" t="str">
        <f>VLOOKUP(C9,商品一覧!$A$4:$D$18,2,FALSE)</f>
        <v>日本酒飲み比べセット</v>
      </c>
      <c r="E9" t="str">
        <f>VLOOKUP(C9,商品一覧!$A$4:$D$18,3,FALSE)</f>
        <v>酒</v>
      </c>
      <c r="F9" s="5">
        <f>VLOOKUP(C9,商品一覧!$A$4:$D$18,4,FALSE)</f>
        <v>7800</v>
      </c>
      <c r="G9">
        <v>2</v>
      </c>
      <c r="H9" s="5">
        <f>テーブル1[[#This Row],[単価]]*テーブル1[[#This Row],[個数]]</f>
        <v>15600</v>
      </c>
      <c r="I9" t="s">
        <v>16</v>
      </c>
      <c r="J9" t="s">
        <v>17</v>
      </c>
      <c r="K9" s="3" t="s">
        <v>14</v>
      </c>
    </row>
    <row r="10" spans="1:11" x14ac:dyDescent="0.4">
      <c r="A10">
        <v>7</v>
      </c>
      <c r="B10" s="4">
        <v>45663</v>
      </c>
      <c r="C10" s="3" t="s">
        <v>25</v>
      </c>
      <c r="D10" t="str">
        <f>VLOOKUP(C10,商品一覧!$A$4:$D$18,2,FALSE)</f>
        <v>ポピーセレクションG</v>
      </c>
      <c r="E10" t="str">
        <f>VLOOKUP(C10,商品一覧!$A$4:$D$18,3,FALSE)</f>
        <v>カタログ</v>
      </c>
      <c r="F10" s="5">
        <f>VLOOKUP(C10,商品一覧!$A$4:$D$18,4,FALSE)</f>
        <v>5000</v>
      </c>
      <c r="G10">
        <v>1</v>
      </c>
      <c r="H10" s="5">
        <f>テーブル1[[#This Row],[単価]]*テーブル1[[#This Row],[個数]]</f>
        <v>5000</v>
      </c>
      <c r="I10" t="s">
        <v>16</v>
      </c>
      <c r="J10" t="s">
        <v>26</v>
      </c>
      <c r="K10" s="3" t="s">
        <v>21</v>
      </c>
    </row>
    <row r="11" spans="1:11" x14ac:dyDescent="0.4">
      <c r="A11">
        <v>8</v>
      </c>
      <c r="B11" s="4">
        <v>45663</v>
      </c>
      <c r="C11" s="3" t="s">
        <v>24</v>
      </c>
      <c r="D11" t="str">
        <f>VLOOKUP(C11,商品一覧!$A$4:$D$18,2,FALSE)</f>
        <v>日本酒飲み比べセット</v>
      </c>
      <c r="E11" t="str">
        <f>VLOOKUP(C11,商品一覧!$A$4:$D$18,3,FALSE)</f>
        <v>酒</v>
      </c>
      <c r="F11" s="5">
        <f>VLOOKUP(C11,商品一覧!$A$4:$D$18,4,FALSE)</f>
        <v>7800</v>
      </c>
      <c r="G11">
        <v>2</v>
      </c>
      <c r="H11" s="5">
        <f>テーブル1[[#This Row],[単価]]*テーブル1[[#This Row],[個数]]</f>
        <v>15600</v>
      </c>
      <c r="I11" t="s">
        <v>16</v>
      </c>
      <c r="J11" t="s">
        <v>23</v>
      </c>
      <c r="K11" s="3" t="s">
        <v>14</v>
      </c>
    </row>
    <row r="12" spans="1:11" x14ac:dyDescent="0.4">
      <c r="A12">
        <v>9</v>
      </c>
      <c r="B12" s="4">
        <v>45664</v>
      </c>
      <c r="C12" s="3" t="s">
        <v>27</v>
      </c>
      <c r="D12" t="str">
        <f>VLOOKUP(C12,商品一覧!$A$4:$D$18,2,FALSE)</f>
        <v>紅白ワインセット</v>
      </c>
      <c r="E12" t="str">
        <f>VLOOKUP(C12,商品一覧!$A$4:$D$18,3,FALSE)</f>
        <v>酒</v>
      </c>
      <c r="F12" s="5">
        <f>VLOOKUP(C12,商品一覧!$A$4:$D$18,4,FALSE)</f>
        <v>6000</v>
      </c>
      <c r="G12">
        <v>1</v>
      </c>
      <c r="H12" s="5">
        <f>テーブル1[[#This Row],[単価]]*テーブル1[[#This Row],[個数]]</f>
        <v>6000</v>
      </c>
      <c r="I12" t="s">
        <v>12</v>
      </c>
      <c r="J12" t="s">
        <v>17</v>
      </c>
      <c r="K12" s="3" t="s">
        <v>21</v>
      </c>
    </row>
    <row r="13" spans="1:11" x14ac:dyDescent="0.4">
      <c r="A13">
        <v>10</v>
      </c>
      <c r="B13" s="4">
        <v>45664</v>
      </c>
      <c r="C13" s="3" t="s">
        <v>11</v>
      </c>
      <c r="D13" t="str">
        <f>VLOOKUP(C13,商品一覧!$A$4:$D$18,2,FALSE)</f>
        <v>スイーツバラエティ</v>
      </c>
      <c r="E13" t="str">
        <f>VLOOKUP(C13,商品一覧!$A$4:$D$18,3,FALSE)</f>
        <v>菓子</v>
      </c>
      <c r="F13" s="5">
        <f>VLOOKUP(C13,商品一覧!$A$4:$D$18,4,FALSE)</f>
        <v>2500</v>
      </c>
      <c r="G13">
        <v>4</v>
      </c>
      <c r="H13" s="5">
        <f>テーブル1[[#This Row],[単価]]*テーブル1[[#This Row],[個数]]</f>
        <v>10000</v>
      </c>
      <c r="I13" t="s">
        <v>12</v>
      </c>
      <c r="J13" t="s">
        <v>23</v>
      </c>
      <c r="K13" s="3" t="s">
        <v>14</v>
      </c>
    </row>
    <row r="14" spans="1:11" x14ac:dyDescent="0.4">
      <c r="A14">
        <v>11</v>
      </c>
      <c r="B14" s="4">
        <v>45665</v>
      </c>
      <c r="C14" s="3" t="s">
        <v>11</v>
      </c>
      <c r="D14" t="str">
        <f>VLOOKUP(C14,商品一覧!$A$4:$D$18,2,FALSE)</f>
        <v>スイーツバラエティ</v>
      </c>
      <c r="E14" t="str">
        <f>VLOOKUP(C14,商品一覧!$A$4:$D$18,3,FALSE)</f>
        <v>菓子</v>
      </c>
      <c r="F14" s="5">
        <f>VLOOKUP(C14,商品一覧!$A$4:$D$18,4,FALSE)</f>
        <v>2500</v>
      </c>
      <c r="G14">
        <v>2</v>
      </c>
      <c r="H14" s="5">
        <f>テーブル1[[#This Row],[単価]]*テーブル1[[#This Row],[個数]]</f>
        <v>5000</v>
      </c>
      <c r="I14" t="s">
        <v>19</v>
      </c>
      <c r="J14" t="s">
        <v>26</v>
      </c>
      <c r="K14" s="3" t="s">
        <v>14</v>
      </c>
    </row>
    <row r="15" spans="1:11" x14ac:dyDescent="0.4">
      <c r="A15">
        <v>12</v>
      </c>
      <c r="B15" s="4">
        <v>45665</v>
      </c>
      <c r="C15" s="3" t="s">
        <v>28</v>
      </c>
      <c r="D15" t="str">
        <f>VLOOKUP(C15,商品一覧!$A$4:$D$18,2,FALSE)</f>
        <v>プチクッキー詰め合わせ</v>
      </c>
      <c r="E15" t="str">
        <f>VLOOKUP(C15,商品一覧!$A$4:$D$18,3,FALSE)</f>
        <v>菓子</v>
      </c>
      <c r="F15" s="5">
        <f>VLOOKUP(C15,商品一覧!$A$4:$D$18,4,FALSE)</f>
        <v>700</v>
      </c>
      <c r="G15">
        <v>10</v>
      </c>
      <c r="H15" s="5">
        <f>テーブル1[[#This Row],[単価]]*テーブル1[[#This Row],[個数]]</f>
        <v>7000</v>
      </c>
      <c r="I15" t="s">
        <v>12</v>
      </c>
      <c r="J15" t="s">
        <v>29</v>
      </c>
      <c r="K15" s="3" t="s">
        <v>14</v>
      </c>
    </row>
    <row r="16" spans="1:11" x14ac:dyDescent="0.4">
      <c r="A16">
        <v>13</v>
      </c>
      <c r="B16" s="4">
        <v>45665</v>
      </c>
      <c r="C16" s="3" t="s">
        <v>30</v>
      </c>
      <c r="D16" t="str">
        <f>VLOOKUP(C16,商品一覧!$A$4:$D$18,2,FALSE)</f>
        <v>プチチョコ詰め合わせ</v>
      </c>
      <c r="E16" t="str">
        <f>VLOOKUP(C16,商品一覧!$A$4:$D$18,3,FALSE)</f>
        <v>菓子</v>
      </c>
      <c r="F16" s="5">
        <f>VLOOKUP(C16,商品一覧!$A$4:$D$18,4,FALSE)</f>
        <v>600</v>
      </c>
      <c r="G16">
        <v>10</v>
      </c>
      <c r="H16" s="5">
        <f>テーブル1[[#This Row],[単価]]*テーブル1[[#This Row],[個数]]</f>
        <v>6000</v>
      </c>
      <c r="I16" t="s">
        <v>12</v>
      </c>
      <c r="J16" t="s">
        <v>29</v>
      </c>
      <c r="K16" s="3" t="s">
        <v>14</v>
      </c>
    </row>
    <row r="17" spans="1:11" x14ac:dyDescent="0.4">
      <c r="A17">
        <v>14</v>
      </c>
      <c r="B17" s="4">
        <v>45666</v>
      </c>
      <c r="C17" s="3" t="s">
        <v>31</v>
      </c>
      <c r="D17" t="str">
        <f>VLOOKUP(C17,商品一覧!$A$4:$D$18,2,FALSE)</f>
        <v>鯛まんじゅう</v>
      </c>
      <c r="E17" t="str">
        <f>VLOOKUP(C17,商品一覧!$A$4:$D$18,3,FALSE)</f>
        <v>菓子</v>
      </c>
      <c r="F17" s="5">
        <f>VLOOKUP(C17,商品一覧!$A$4:$D$18,4,FALSE)</f>
        <v>200</v>
      </c>
      <c r="G17">
        <v>12</v>
      </c>
      <c r="H17" s="5">
        <f>テーブル1[[#This Row],[単価]]*テーブル1[[#This Row],[個数]]</f>
        <v>2400</v>
      </c>
      <c r="I17" t="s">
        <v>12</v>
      </c>
      <c r="J17" t="s">
        <v>26</v>
      </c>
      <c r="K17" s="3" t="s">
        <v>14</v>
      </c>
    </row>
    <row r="18" spans="1:11" x14ac:dyDescent="0.4">
      <c r="A18">
        <v>15</v>
      </c>
      <c r="B18" s="4">
        <v>45666</v>
      </c>
      <c r="C18" s="3" t="s">
        <v>15</v>
      </c>
      <c r="D18" t="str">
        <f>VLOOKUP(C18,商品一覧!$A$4:$D$18,2,FALSE)</f>
        <v>紅白ワインセット</v>
      </c>
      <c r="E18" t="str">
        <f>VLOOKUP(C18,商品一覧!$A$4:$D$18,3,FALSE)</f>
        <v>酒</v>
      </c>
      <c r="F18" s="5">
        <f>VLOOKUP(C18,商品一覧!$A$4:$D$18,4,FALSE)</f>
        <v>6000</v>
      </c>
      <c r="G18">
        <v>2</v>
      </c>
      <c r="H18" s="5">
        <f>テーブル1[[#This Row],[単価]]*テーブル1[[#This Row],[個数]]</f>
        <v>12000</v>
      </c>
      <c r="I18" t="s">
        <v>12</v>
      </c>
      <c r="J18" t="s">
        <v>23</v>
      </c>
      <c r="K18" s="3" t="s">
        <v>14</v>
      </c>
    </row>
    <row r="19" spans="1:11" x14ac:dyDescent="0.4">
      <c r="A19">
        <v>16</v>
      </c>
      <c r="B19" s="4">
        <v>45666</v>
      </c>
      <c r="C19" s="3" t="s">
        <v>22</v>
      </c>
      <c r="D19" t="str">
        <f>VLOOKUP(C19,商品一覧!$A$4:$D$18,2,FALSE)</f>
        <v>タオルハンカチ（婦人用）</v>
      </c>
      <c r="E19" t="str">
        <f>VLOOKUP(C19,商品一覧!$A$4:$D$18,3,FALSE)</f>
        <v>タオル</v>
      </c>
      <c r="F19" s="5">
        <f>VLOOKUP(C19,商品一覧!$A$4:$D$18,4,FALSE)</f>
        <v>500</v>
      </c>
      <c r="G19">
        <v>4</v>
      </c>
      <c r="H19" s="5">
        <f>テーブル1[[#This Row],[単価]]*テーブル1[[#This Row],[個数]]</f>
        <v>2000</v>
      </c>
      <c r="I19" t="s">
        <v>19</v>
      </c>
      <c r="J19" t="s">
        <v>29</v>
      </c>
      <c r="K19" s="3" t="s">
        <v>21</v>
      </c>
    </row>
    <row r="20" spans="1:11" x14ac:dyDescent="0.4">
      <c r="A20">
        <v>17</v>
      </c>
      <c r="B20" s="4">
        <v>45667</v>
      </c>
      <c r="C20" s="3" t="s">
        <v>15</v>
      </c>
      <c r="D20" t="str">
        <f>VLOOKUP(C20,商品一覧!$A$4:$D$18,2,FALSE)</f>
        <v>紅白ワインセット</v>
      </c>
      <c r="E20" t="str">
        <f>VLOOKUP(C20,商品一覧!$A$4:$D$18,3,FALSE)</f>
        <v>酒</v>
      </c>
      <c r="F20" s="5">
        <f>VLOOKUP(C20,商品一覧!$A$4:$D$18,4,FALSE)</f>
        <v>6000</v>
      </c>
      <c r="G20">
        <v>1</v>
      </c>
      <c r="H20" s="5">
        <f>テーブル1[[#This Row],[単価]]*テーブル1[[#This Row],[個数]]</f>
        <v>6000</v>
      </c>
      <c r="I20" t="s">
        <v>16</v>
      </c>
      <c r="J20" t="s">
        <v>23</v>
      </c>
      <c r="K20" s="3" t="s">
        <v>21</v>
      </c>
    </row>
    <row r="21" spans="1:11" x14ac:dyDescent="0.4">
      <c r="A21">
        <v>18</v>
      </c>
      <c r="B21" s="4">
        <v>45667</v>
      </c>
      <c r="C21" s="3" t="s">
        <v>15</v>
      </c>
      <c r="D21" t="str">
        <f>VLOOKUP(C21,商品一覧!$A$4:$D$18,2,FALSE)</f>
        <v>紅白ワインセット</v>
      </c>
      <c r="E21" t="str">
        <f>VLOOKUP(C21,商品一覧!$A$4:$D$18,3,FALSE)</f>
        <v>酒</v>
      </c>
      <c r="F21" s="5">
        <f>VLOOKUP(C21,商品一覧!$A$4:$D$18,4,FALSE)</f>
        <v>6000</v>
      </c>
      <c r="G21">
        <v>1</v>
      </c>
      <c r="H21" s="5">
        <f>テーブル1[[#This Row],[単価]]*テーブル1[[#This Row],[個数]]</f>
        <v>6000</v>
      </c>
      <c r="I21" t="s">
        <v>16</v>
      </c>
      <c r="J21" t="s">
        <v>29</v>
      </c>
      <c r="K21" s="3" t="s">
        <v>14</v>
      </c>
    </row>
    <row r="22" spans="1:11" x14ac:dyDescent="0.4">
      <c r="A22">
        <v>19</v>
      </c>
      <c r="B22" s="4">
        <v>45667</v>
      </c>
      <c r="C22" s="3" t="s">
        <v>32</v>
      </c>
      <c r="D22" t="str">
        <f>VLOOKUP(C22,商品一覧!$A$4:$D$18,2,FALSE)</f>
        <v>スイーツバラエティ</v>
      </c>
      <c r="E22" t="str">
        <f>VLOOKUP(C22,商品一覧!$A$4:$D$18,3,FALSE)</f>
        <v>菓子</v>
      </c>
      <c r="F22" s="5">
        <f>VLOOKUP(C22,商品一覧!$A$4:$D$18,4,FALSE)</f>
        <v>2500</v>
      </c>
      <c r="G22">
        <v>1</v>
      </c>
      <c r="H22" s="5">
        <f>テーブル1[[#This Row],[単価]]*テーブル1[[#This Row],[個数]]</f>
        <v>2500</v>
      </c>
      <c r="I22" t="s">
        <v>33</v>
      </c>
      <c r="J22" t="s">
        <v>34</v>
      </c>
      <c r="K22" s="3" t="s">
        <v>35</v>
      </c>
    </row>
    <row r="23" spans="1:11" x14ac:dyDescent="0.4">
      <c r="A23">
        <v>20</v>
      </c>
      <c r="B23" s="4">
        <v>45668</v>
      </c>
      <c r="C23" s="3" t="s">
        <v>30</v>
      </c>
      <c r="D23" t="str">
        <f>VLOOKUP(C23,商品一覧!$A$4:$D$18,2,FALSE)</f>
        <v>プチチョコ詰め合わせ</v>
      </c>
      <c r="E23" t="str">
        <f>VLOOKUP(C23,商品一覧!$A$4:$D$18,3,FALSE)</f>
        <v>菓子</v>
      </c>
      <c r="F23" s="5">
        <f>VLOOKUP(C23,商品一覧!$A$4:$D$18,4,FALSE)</f>
        <v>600</v>
      </c>
      <c r="G23">
        <v>5</v>
      </c>
      <c r="H23" s="5">
        <f>テーブル1[[#This Row],[単価]]*テーブル1[[#This Row],[個数]]</f>
        <v>3000</v>
      </c>
      <c r="I23" t="s">
        <v>12</v>
      </c>
      <c r="J23" t="s">
        <v>29</v>
      </c>
      <c r="K23" s="3" t="s">
        <v>21</v>
      </c>
    </row>
    <row r="24" spans="1:11" x14ac:dyDescent="0.4">
      <c r="A24">
        <v>21</v>
      </c>
      <c r="B24" s="4">
        <v>45670</v>
      </c>
      <c r="C24" s="3" t="s">
        <v>15</v>
      </c>
      <c r="D24" t="str">
        <f>VLOOKUP(C24,商品一覧!$A$4:$D$18,2,FALSE)</f>
        <v>紅白ワインセット</v>
      </c>
      <c r="E24" t="str">
        <f>VLOOKUP(C24,商品一覧!$A$4:$D$18,3,FALSE)</f>
        <v>酒</v>
      </c>
      <c r="F24" s="5">
        <f>VLOOKUP(C24,商品一覧!$A$4:$D$18,4,FALSE)</f>
        <v>6000</v>
      </c>
      <c r="G24">
        <v>1</v>
      </c>
      <c r="H24" s="5">
        <f>テーブル1[[#This Row],[単価]]*テーブル1[[#This Row],[個数]]</f>
        <v>6000</v>
      </c>
      <c r="I24" t="s">
        <v>16</v>
      </c>
      <c r="J24" t="s">
        <v>23</v>
      </c>
      <c r="K24" s="3" t="s">
        <v>14</v>
      </c>
    </row>
    <row r="25" spans="1:11" x14ac:dyDescent="0.4">
      <c r="A25">
        <v>22</v>
      </c>
      <c r="B25" s="4">
        <v>45671</v>
      </c>
      <c r="C25" s="3" t="s">
        <v>11</v>
      </c>
      <c r="D25" t="str">
        <f>VLOOKUP(C25,商品一覧!$A$4:$D$18,2,FALSE)</f>
        <v>スイーツバラエティ</v>
      </c>
      <c r="E25" t="str">
        <f>VLOOKUP(C25,商品一覧!$A$4:$D$18,3,FALSE)</f>
        <v>菓子</v>
      </c>
      <c r="F25" s="5">
        <f>VLOOKUP(C25,商品一覧!$A$4:$D$18,4,FALSE)</f>
        <v>2500</v>
      </c>
      <c r="G25">
        <v>2</v>
      </c>
      <c r="H25" s="5">
        <f>テーブル1[[#This Row],[単価]]*テーブル1[[#This Row],[個数]]</f>
        <v>5000</v>
      </c>
      <c r="I25" t="s">
        <v>12</v>
      </c>
      <c r="J25" t="s">
        <v>23</v>
      </c>
      <c r="K25" s="3" t="s">
        <v>21</v>
      </c>
    </row>
    <row r="26" spans="1:11" x14ac:dyDescent="0.4">
      <c r="A26">
        <v>23</v>
      </c>
      <c r="B26" s="4">
        <v>45672</v>
      </c>
      <c r="C26" s="3" t="s">
        <v>18</v>
      </c>
      <c r="D26" t="str">
        <f>VLOOKUP(C26,商品一覧!$A$4:$D$18,2,FALSE)</f>
        <v>タオルハンカチ（紳士用）</v>
      </c>
      <c r="E26" t="str">
        <f>VLOOKUP(C26,商品一覧!$A$4:$D$18,3,FALSE)</f>
        <v>タオル</v>
      </c>
      <c r="F26" s="5">
        <f>VLOOKUP(C26,商品一覧!$A$4:$D$18,4,FALSE)</f>
        <v>500</v>
      </c>
      <c r="G26">
        <v>20</v>
      </c>
      <c r="H26" s="5">
        <f>テーブル1[[#This Row],[単価]]*テーブル1[[#This Row],[個数]]</f>
        <v>10000</v>
      </c>
      <c r="I26" t="s">
        <v>36</v>
      </c>
      <c r="J26" t="s">
        <v>23</v>
      </c>
      <c r="K26" s="3" t="s">
        <v>14</v>
      </c>
    </row>
    <row r="27" spans="1:11" x14ac:dyDescent="0.4">
      <c r="A27">
        <v>24</v>
      </c>
      <c r="B27" s="4">
        <v>45672</v>
      </c>
      <c r="C27" s="3" t="s">
        <v>22</v>
      </c>
      <c r="D27" t="str">
        <f>VLOOKUP(C27,商品一覧!$A$4:$D$18,2,FALSE)</f>
        <v>タオルハンカチ（婦人用）</v>
      </c>
      <c r="E27" t="str">
        <f>VLOOKUP(C27,商品一覧!$A$4:$D$18,3,FALSE)</f>
        <v>タオル</v>
      </c>
      <c r="F27" s="5">
        <f>VLOOKUP(C27,商品一覧!$A$4:$D$18,4,FALSE)</f>
        <v>500</v>
      </c>
      <c r="G27">
        <v>20</v>
      </c>
      <c r="H27" s="5">
        <f>テーブル1[[#This Row],[単価]]*テーブル1[[#This Row],[個数]]</f>
        <v>10000</v>
      </c>
      <c r="I27" t="s">
        <v>36</v>
      </c>
      <c r="J27" t="s">
        <v>23</v>
      </c>
      <c r="K27" s="3" t="s">
        <v>14</v>
      </c>
    </row>
    <row r="28" spans="1:11" x14ac:dyDescent="0.4">
      <c r="A28">
        <v>25</v>
      </c>
      <c r="B28" s="4">
        <v>45673</v>
      </c>
      <c r="C28" s="3" t="s">
        <v>24</v>
      </c>
      <c r="D28" t="str">
        <f>VLOOKUP(C28,商品一覧!$A$4:$D$18,2,FALSE)</f>
        <v>日本酒飲み比べセット</v>
      </c>
      <c r="E28" t="str">
        <f>VLOOKUP(C28,商品一覧!$A$4:$D$18,3,FALSE)</f>
        <v>酒</v>
      </c>
      <c r="F28" s="5">
        <f>VLOOKUP(C28,商品一覧!$A$4:$D$18,4,FALSE)</f>
        <v>7800</v>
      </c>
      <c r="G28">
        <v>3</v>
      </c>
      <c r="H28" s="5">
        <f>テーブル1[[#This Row],[単価]]*テーブル1[[#This Row],[個数]]</f>
        <v>23400</v>
      </c>
      <c r="I28" t="s">
        <v>16</v>
      </c>
      <c r="J28" t="s">
        <v>37</v>
      </c>
      <c r="K28" s="3" t="s">
        <v>14</v>
      </c>
    </row>
    <row r="29" spans="1:11" x14ac:dyDescent="0.4">
      <c r="A29">
        <v>26</v>
      </c>
      <c r="B29" s="4">
        <v>45673</v>
      </c>
      <c r="C29" s="3" t="s">
        <v>28</v>
      </c>
      <c r="D29" t="str">
        <f>VLOOKUP(C29,商品一覧!$A$4:$D$18,2,FALSE)</f>
        <v>プチクッキー詰め合わせ</v>
      </c>
      <c r="E29" t="str">
        <f>VLOOKUP(C29,商品一覧!$A$4:$D$18,3,FALSE)</f>
        <v>菓子</v>
      </c>
      <c r="F29" s="5">
        <f>VLOOKUP(C29,商品一覧!$A$4:$D$18,4,FALSE)</f>
        <v>700</v>
      </c>
      <c r="G29">
        <v>2</v>
      </c>
      <c r="H29" s="5">
        <f>テーブル1[[#This Row],[単価]]*テーブル1[[#This Row],[個数]]</f>
        <v>1400</v>
      </c>
      <c r="I29" t="s">
        <v>12</v>
      </c>
      <c r="J29" t="s">
        <v>23</v>
      </c>
      <c r="K29" s="3" t="s">
        <v>21</v>
      </c>
    </row>
    <row r="30" spans="1:11" x14ac:dyDescent="0.4">
      <c r="A30">
        <v>27</v>
      </c>
      <c r="B30" s="4">
        <v>45673</v>
      </c>
      <c r="C30" s="3" t="s">
        <v>38</v>
      </c>
      <c r="D30" t="str">
        <f>VLOOKUP(C30,商品一覧!$A$4:$D$18,2,FALSE)</f>
        <v>プチパイ詰め合わせ</v>
      </c>
      <c r="E30" t="str">
        <f>VLOOKUP(C30,商品一覧!$A$4:$D$18,3,FALSE)</f>
        <v>菓子</v>
      </c>
      <c r="F30" s="5">
        <f>VLOOKUP(C30,商品一覧!$A$4:$D$18,4,FALSE)</f>
        <v>800</v>
      </c>
      <c r="G30">
        <v>1</v>
      </c>
      <c r="H30" s="5">
        <f>テーブル1[[#This Row],[単価]]*テーブル1[[#This Row],[個数]]</f>
        <v>800</v>
      </c>
      <c r="I30" t="s">
        <v>12</v>
      </c>
      <c r="J30" t="s">
        <v>29</v>
      </c>
      <c r="K30" s="3" t="s">
        <v>21</v>
      </c>
    </row>
    <row r="31" spans="1:11" x14ac:dyDescent="0.4">
      <c r="A31">
        <v>28</v>
      </c>
      <c r="B31" s="4">
        <v>45674</v>
      </c>
      <c r="C31" s="3" t="s">
        <v>25</v>
      </c>
      <c r="D31" t="str">
        <f>VLOOKUP(C31,商品一覧!$A$4:$D$18,2,FALSE)</f>
        <v>ポピーセレクションG</v>
      </c>
      <c r="E31" t="str">
        <f>VLOOKUP(C31,商品一覧!$A$4:$D$18,3,FALSE)</f>
        <v>カタログ</v>
      </c>
      <c r="F31" s="5">
        <f>VLOOKUP(C31,商品一覧!$A$4:$D$18,4,FALSE)</f>
        <v>5000</v>
      </c>
      <c r="G31">
        <v>2</v>
      </c>
      <c r="H31" s="5">
        <f>テーブル1[[#This Row],[単価]]*テーブル1[[#This Row],[個数]]</f>
        <v>10000</v>
      </c>
      <c r="I31" t="s">
        <v>19</v>
      </c>
      <c r="J31" t="s">
        <v>17</v>
      </c>
      <c r="K31" s="3" t="s">
        <v>14</v>
      </c>
    </row>
    <row r="32" spans="1:11" x14ac:dyDescent="0.4">
      <c r="A32">
        <v>29</v>
      </c>
      <c r="B32" s="4">
        <v>45674</v>
      </c>
      <c r="C32" s="3" t="s">
        <v>24</v>
      </c>
      <c r="D32" t="str">
        <f>VLOOKUP(C32,商品一覧!$A$4:$D$18,2,FALSE)</f>
        <v>日本酒飲み比べセット</v>
      </c>
      <c r="E32" t="str">
        <f>VLOOKUP(C32,商品一覧!$A$4:$D$18,3,FALSE)</f>
        <v>酒</v>
      </c>
      <c r="F32" s="5">
        <f>VLOOKUP(C32,商品一覧!$A$4:$D$18,4,FALSE)</f>
        <v>7800</v>
      </c>
      <c r="G32">
        <v>1</v>
      </c>
      <c r="H32" s="5">
        <f>テーブル1[[#This Row],[単価]]*テーブル1[[#This Row],[個数]]</f>
        <v>7800</v>
      </c>
      <c r="I32" t="s">
        <v>16</v>
      </c>
      <c r="J32" t="s">
        <v>23</v>
      </c>
      <c r="K32" s="3" t="s">
        <v>14</v>
      </c>
    </row>
    <row r="33" spans="1:11" x14ac:dyDescent="0.4">
      <c r="A33">
        <v>30</v>
      </c>
      <c r="B33" s="4">
        <v>45676</v>
      </c>
      <c r="C33" s="3" t="s">
        <v>39</v>
      </c>
      <c r="D33" t="str">
        <f>VLOOKUP(C33,商品一覧!$A$4:$D$18,2,FALSE)</f>
        <v>ポピーセレクションZ</v>
      </c>
      <c r="E33" t="str">
        <f>VLOOKUP(C33,商品一覧!$A$4:$D$18,3,FALSE)</f>
        <v>カタログ</v>
      </c>
      <c r="F33" s="5">
        <f>VLOOKUP(C33,商品一覧!$A$4:$D$18,4,FALSE)</f>
        <v>2000</v>
      </c>
      <c r="G33">
        <v>5</v>
      </c>
      <c r="H33" s="5">
        <f>テーブル1[[#This Row],[単価]]*テーブル1[[#This Row],[個数]]</f>
        <v>10000</v>
      </c>
      <c r="I33" t="s">
        <v>19</v>
      </c>
      <c r="J33" t="s">
        <v>23</v>
      </c>
      <c r="K33" s="3" t="s">
        <v>14</v>
      </c>
    </row>
    <row r="34" spans="1:11" x14ac:dyDescent="0.4">
      <c r="A34">
        <v>31</v>
      </c>
      <c r="B34" s="4">
        <v>45677</v>
      </c>
      <c r="C34" s="3" t="s">
        <v>11</v>
      </c>
      <c r="D34" t="str">
        <f>VLOOKUP(C34,商品一覧!$A$4:$D$18,2,FALSE)</f>
        <v>スイーツバラエティ</v>
      </c>
      <c r="E34" t="str">
        <f>VLOOKUP(C34,商品一覧!$A$4:$D$18,3,FALSE)</f>
        <v>菓子</v>
      </c>
      <c r="F34" s="5">
        <f>VLOOKUP(C34,商品一覧!$A$4:$D$18,4,FALSE)</f>
        <v>2500</v>
      </c>
      <c r="G34">
        <v>1</v>
      </c>
      <c r="H34" s="5">
        <f>テーブル1[[#This Row],[単価]]*テーブル1[[#This Row],[個数]]</f>
        <v>2500</v>
      </c>
      <c r="I34" t="s">
        <v>12</v>
      </c>
      <c r="J34" t="s">
        <v>23</v>
      </c>
      <c r="K34" s="3" t="s">
        <v>21</v>
      </c>
    </row>
    <row r="35" spans="1:11" x14ac:dyDescent="0.4">
      <c r="A35">
        <v>32</v>
      </c>
      <c r="B35" s="4">
        <v>45679</v>
      </c>
      <c r="C35" s="3" t="s">
        <v>11</v>
      </c>
      <c r="D35" t="str">
        <f>VLOOKUP(C35,商品一覧!$A$4:$D$18,2,FALSE)</f>
        <v>スイーツバラエティ</v>
      </c>
      <c r="E35" t="str">
        <f>VLOOKUP(C35,商品一覧!$A$4:$D$18,3,FALSE)</f>
        <v>菓子</v>
      </c>
      <c r="F35" s="5">
        <f>VLOOKUP(C35,商品一覧!$A$4:$D$18,4,FALSE)</f>
        <v>2500</v>
      </c>
      <c r="G35">
        <v>2</v>
      </c>
      <c r="H35" s="5">
        <f>テーブル1[[#This Row],[単価]]*テーブル1[[#This Row],[個数]]</f>
        <v>5000</v>
      </c>
      <c r="I35" t="s">
        <v>12</v>
      </c>
      <c r="J35" t="s">
        <v>17</v>
      </c>
      <c r="K35" s="3" t="s">
        <v>14</v>
      </c>
    </row>
    <row r="36" spans="1:11" x14ac:dyDescent="0.4">
      <c r="A36">
        <v>33</v>
      </c>
      <c r="B36" s="4">
        <v>45679</v>
      </c>
      <c r="C36" s="3" t="s">
        <v>40</v>
      </c>
      <c r="D36" t="str">
        <f>VLOOKUP(C36,商品一覧!$A$4:$D$18,2,FALSE)</f>
        <v>タオルセット</v>
      </c>
      <c r="E36" t="str">
        <f>VLOOKUP(C36,商品一覧!$A$4:$D$18,3,FALSE)</f>
        <v>タオル</v>
      </c>
      <c r="F36" s="5">
        <f>VLOOKUP(C36,商品一覧!$A$4:$D$18,4,FALSE)</f>
        <v>3000</v>
      </c>
      <c r="G36">
        <v>1</v>
      </c>
      <c r="H36" s="5">
        <f>テーブル1[[#This Row],[単価]]*テーブル1[[#This Row],[個数]]</f>
        <v>3000</v>
      </c>
      <c r="I36" t="s">
        <v>16</v>
      </c>
      <c r="J36" t="s">
        <v>23</v>
      </c>
      <c r="K36" s="3" t="s">
        <v>21</v>
      </c>
    </row>
    <row r="37" spans="1:11" x14ac:dyDescent="0.4">
      <c r="A37">
        <v>34</v>
      </c>
      <c r="B37" s="4">
        <v>45680</v>
      </c>
      <c r="C37" s="3" t="s">
        <v>41</v>
      </c>
      <c r="D37" t="str">
        <f>VLOOKUP(C37,商品一覧!$A$4:$D$18,2,FALSE)</f>
        <v>バスタオル</v>
      </c>
      <c r="E37" t="str">
        <f>VLOOKUP(C37,商品一覧!$A$4:$D$18,3,FALSE)</f>
        <v>タオル</v>
      </c>
      <c r="F37" s="5">
        <f>VLOOKUP(C37,商品一覧!$A$4:$D$18,4,FALSE)</f>
        <v>1800</v>
      </c>
      <c r="G37">
        <v>2</v>
      </c>
      <c r="H37" s="5">
        <f>テーブル1[[#This Row],[単価]]*テーブル1[[#This Row],[個数]]</f>
        <v>3600</v>
      </c>
      <c r="I37" t="s">
        <v>42</v>
      </c>
      <c r="J37" t="s">
        <v>23</v>
      </c>
      <c r="K37" s="3" t="s">
        <v>21</v>
      </c>
    </row>
    <row r="38" spans="1:11" x14ac:dyDescent="0.4">
      <c r="A38">
        <v>35</v>
      </c>
      <c r="B38" s="4">
        <v>45680</v>
      </c>
      <c r="C38" s="3" t="s">
        <v>43</v>
      </c>
      <c r="D38" t="str">
        <f>VLOOKUP(C38,商品一覧!$A$4:$D$18,2,FALSE)</f>
        <v>フェイスタオル</v>
      </c>
      <c r="E38" t="str">
        <f>VLOOKUP(C38,商品一覧!$A$4:$D$18,3,FALSE)</f>
        <v>タオル</v>
      </c>
      <c r="F38" s="5">
        <f>VLOOKUP(C38,商品一覧!$A$4:$D$18,4,FALSE)</f>
        <v>800</v>
      </c>
      <c r="G38">
        <v>2</v>
      </c>
      <c r="H38" s="5">
        <f>テーブル1[[#This Row],[単価]]*テーブル1[[#This Row],[個数]]</f>
        <v>1600</v>
      </c>
      <c r="I38" t="s">
        <v>42</v>
      </c>
      <c r="J38" t="s">
        <v>23</v>
      </c>
      <c r="K38" s="3" t="s">
        <v>21</v>
      </c>
    </row>
    <row r="39" spans="1:11" x14ac:dyDescent="0.4">
      <c r="A39">
        <v>36</v>
      </c>
      <c r="B39" s="4">
        <v>45683</v>
      </c>
      <c r="C39" s="3" t="s">
        <v>28</v>
      </c>
      <c r="D39" t="str">
        <f>VLOOKUP(C39,商品一覧!$A$4:$D$18,2,FALSE)</f>
        <v>プチクッキー詰め合わせ</v>
      </c>
      <c r="E39" t="str">
        <f>VLOOKUP(C39,商品一覧!$A$4:$D$18,3,FALSE)</f>
        <v>菓子</v>
      </c>
      <c r="F39" s="5">
        <f>VLOOKUP(C39,商品一覧!$A$4:$D$18,4,FALSE)</f>
        <v>700</v>
      </c>
      <c r="G39">
        <v>6</v>
      </c>
      <c r="H39" s="5">
        <f>テーブル1[[#This Row],[単価]]*テーブル1[[#This Row],[個数]]</f>
        <v>4200</v>
      </c>
      <c r="I39" t="s">
        <v>19</v>
      </c>
      <c r="J39" t="s">
        <v>17</v>
      </c>
      <c r="K39" s="3" t="s">
        <v>14</v>
      </c>
    </row>
    <row r="40" spans="1:11" x14ac:dyDescent="0.4">
      <c r="A40">
        <v>37</v>
      </c>
      <c r="B40" s="4">
        <v>45684</v>
      </c>
      <c r="C40" s="3" t="s">
        <v>30</v>
      </c>
      <c r="D40" t="str">
        <f>VLOOKUP(C40,商品一覧!$A$4:$D$18,2,FALSE)</f>
        <v>プチチョコ詰め合わせ</v>
      </c>
      <c r="E40" t="str">
        <f>VLOOKUP(C40,商品一覧!$A$4:$D$18,3,FALSE)</f>
        <v>菓子</v>
      </c>
      <c r="F40" s="5">
        <f>VLOOKUP(C40,商品一覧!$A$4:$D$18,4,FALSE)</f>
        <v>600</v>
      </c>
      <c r="G40">
        <v>6</v>
      </c>
      <c r="H40" s="5">
        <f>テーブル1[[#This Row],[単価]]*テーブル1[[#This Row],[個数]]</f>
        <v>3600</v>
      </c>
      <c r="I40" t="s">
        <v>19</v>
      </c>
      <c r="J40" t="s">
        <v>17</v>
      </c>
      <c r="K40" s="3" t="s">
        <v>14</v>
      </c>
    </row>
    <row r="41" spans="1:11" x14ac:dyDescent="0.4">
      <c r="A41">
        <v>38</v>
      </c>
      <c r="B41" s="4">
        <v>45685</v>
      </c>
      <c r="C41" s="3" t="s">
        <v>15</v>
      </c>
      <c r="D41" t="str">
        <f>VLOOKUP(C41,商品一覧!$A$4:$D$18,2,FALSE)</f>
        <v>紅白ワインセット</v>
      </c>
      <c r="E41" t="str">
        <f>VLOOKUP(C41,商品一覧!$A$4:$D$18,3,FALSE)</f>
        <v>酒</v>
      </c>
      <c r="F41" s="5">
        <f>VLOOKUP(C41,商品一覧!$A$4:$D$18,4,FALSE)</f>
        <v>6000</v>
      </c>
      <c r="G41">
        <v>2</v>
      </c>
      <c r="H41" s="5">
        <f>テーブル1[[#This Row],[単価]]*テーブル1[[#This Row],[個数]]</f>
        <v>12000</v>
      </c>
      <c r="I41" t="s">
        <v>16</v>
      </c>
      <c r="J41" t="s">
        <v>23</v>
      </c>
      <c r="K41" s="3" t="s">
        <v>14</v>
      </c>
    </row>
    <row r="42" spans="1:11" x14ac:dyDescent="0.4">
      <c r="A42">
        <v>39</v>
      </c>
      <c r="B42" s="4">
        <v>45686</v>
      </c>
      <c r="C42" s="3" t="s">
        <v>44</v>
      </c>
      <c r="D42" t="str">
        <f>VLOOKUP(C42,商品一覧!$A$4:$D$18,2,FALSE)</f>
        <v>ポピーセレクションR</v>
      </c>
      <c r="E42" t="str">
        <f>VLOOKUP(C42,商品一覧!$A$4:$D$18,3,FALSE)</f>
        <v>カタログ</v>
      </c>
      <c r="F42" s="5">
        <f>VLOOKUP(C42,商品一覧!$A$4:$D$18,4,FALSE)</f>
        <v>3000</v>
      </c>
      <c r="G42">
        <v>8</v>
      </c>
      <c r="H42" s="5">
        <f>テーブル1[[#This Row],[単価]]*テーブル1[[#This Row],[個数]]</f>
        <v>24000</v>
      </c>
      <c r="I42" t="s">
        <v>19</v>
      </c>
      <c r="J42" t="s">
        <v>23</v>
      </c>
      <c r="K42" s="3" t="s">
        <v>21</v>
      </c>
    </row>
    <row r="43" spans="1:11" x14ac:dyDescent="0.4">
      <c r="A43">
        <v>40</v>
      </c>
      <c r="B43" s="4">
        <v>45687</v>
      </c>
      <c r="C43" s="3" t="s">
        <v>18</v>
      </c>
      <c r="D43" t="str">
        <f>VLOOKUP(C43,商品一覧!$A$4:$D$18,2,FALSE)</f>
        <v>タオルハンカチ（紳士用）</v>
      </c>
      <c r="E43" t="str">
        <f>VLOOKUP(C43,商品一覧!$A$4:$D$18,3,FALSE)</f>
        <v>タオル</v>
      </c>
      <c r="F43" s="5">
        <f>VLOOKUP(C43,商品一覧!$A$4:$D$18,4,FALSE)</f>
        <v>500</v>
      </c>
      <c r="G43">
        <v>3</v>
      </c>
      <c r="H43" s="5">
        <f>テーブル1[[#This Row],[単価]]*テーブル1[[#This Row],[個数]]</f>
        <v>1500</v>
      </c>
      <c r="I43" t="s">
        <v>19</v>
      </c>
      <c r="J43" t="s">
        <v>29</v>
      </c>
      <c r="K43" s="3" t="s">
        <v>14</v>
      </c>
    </row>
    <row r="44" spans="1:11" x14ac:dyDescent="0.4">
      <c r="A44">
        <v>41</v>
      </c>
      <c r="B44" s="4">
        <v>45687</v>
      </c>
      <c r="C44" s="3" t="s">
        <v>22</v>
      </c>
      <c r="D44" t="str">
        <f>VLOOKUP(C44,商品一覧!$A$4:$D$18,2,FALSE)</f>
        <v>タオルハンカチ（婦人用）</v>
      </c>
      <c r="E44" t="str">
        <f>VLOOKUP(C44,商品一覧!$A$4:$D$18,3,FALSE)</f>
        <v>タオル</v>
      </c>
      <c r="F44" s="5">
        <f>VLOOKUP(C44,商品一覧!$A$4:$D$18,4,FALSE)</f>
        <v>500</v>
      </c>
      <c r="G44">
        <v>3</v>
      </c>
      <c r="H44" s="5">
        <f>テーブル1[[#This Row],[単価]]*テーブル1[[#This Row],[個数]]</f>
        <v>1500</v>
      </c>
      <c r="I44" t="s">
        <v>19</v>
      </c>
      <c r="J44" t="s">
        <v>29</v>
      </c>
      <c r="K44" s="3" t="s">
        <v>14</v>
      </c>
    </row>
    <row r="45" spans="1:11" x14ac:dyDescent="0.4">
      <c r="A45">
        <v>42</v>
      </c>
      <c r="B45" s="4">
        <v>45689</v>
      </c>
      <c r="C45" s="3" t="s">
        <v>38</v>
      </c>
      <c r="D45" t="str">
        <f>VLOOKUP(C45,商品一覧!$A$4:$D$18,2,FALSE)</f>
        <v>プチパイ詰め合わせ</v>
      </c>
      <c r="E45" t="str">
        <f>VLOOKUP(C45,商品一覧!$A$4:$D$18,3,FALSE)</f>
        <v>菓子</v>
      </c>
      <c r="F45" s="5">
        <f>VLOOKUP(C45,商品一覧!$A$4:$D$18,4,FALSE)</f>
        <v>800</v>
      </c>
      <c r="G45">
        <v>10</v>
      </c>
      <c r="H45" s="5">
        <f>テーブル1[[#This Row],[単価]]*テーブル1[[#This Row],[個数]]</f>
        <v>8000</v>
      </c>
      <c r="I45" t="s">
        <v>12</v>
      </c>
      <c r="J45" t="s">
        <v>26</v>
      </c>
      <c r="K45" s="3" t="s">
        <v>14</v>
      </c>
    </row>
    <row r="46" spans="1:11" x14ac:dyDescent="0.4">
      <c r="A46">
        <v>43</v>
      </c>
      <c r="B46" s="4">
        <v>45689</v>
      </c>
      <c r="C46" s="3" t="s">
        <v>11</v>
      </c>
      <c r="D46" t="str">
        <f>VLOOKUP(C46,商品一覧!$A$4:$D$18,2,FALSE)</f>
        <v>スイーツバラエティ</v>
      </c>
      <c r="E46" t="str">
        <f>VLOOKUP(C46,商品一覧!$A$4:$D$18,3,FALSE)</f>
        <v>菓子</v>
      </c>
      <c r="F46" s="5">
        <f>VLOOKUP(C46,商品一覧!$A$4:$D$18,4,FALSE)</f>
        <v>2500</v>
      </c>
      <c r="G46">
        <v>1</v>
      </c>
      <c r="H46" s="5">
        <f>テーブル1[[#This Row],[単価]]*テーブル1[[#This Row],[個数]]</f>
        <v>2500</v>
      </c>
      <c r="I46" t="s">
        <v>16</v>
      </c>
      <c r="J46" t="s">
        <v>23</v>
      </c>
      <c r="K46" s="3" t="s">
        <v>14</v>
      </c>
    </row>
    <row r="47" spans="1:11" x14ac:dyDescent="0.4">
      <c r="A47">
        <v>44</v>
      </c>
      <c r="B47" s="4">
        <v>45689</v>
      </c>
      <c r="C47" s="3" t="s">
        <v>15</v>
      </c>
      <c r="D47" t="str">
        <f>VLOOKUP(C47,商品一覧!$A$4:$D$18,2,FALSE)</f>
        <v>紅白ワインセット</v>
      </c>
      <c r="E47" t="str">
        <f>VLOOKUP(C47,商品一覧!$A$4:$D$18,3,FALSE)</f>
        <v>酒</v>
      </c>
      <c r="F47" s="5">
        <f>VLOOKUP(C47,商品一覧!$A$4:$D$18,4,FALSE)</f>
        <v>6000</v>
      </c>
      <c r="G47">
        <v>1</v>
      </c>
      <c r="H47" s="5">
        <f>テーブル1[[#This Row],[単価]]*テーブル1[[#This Row],[個数]]</f>
        <v>6000</v>
      </c>
      <c r="I47" t="s">
        <v>16</v>
      </c>
      <c r="J47" t="s">
        <v>23</v>
      </c>
      <c r="K47" s="3" t="s">
        <v>14</v>
      </c>
    </row>
    <row r="48" spans="1:11" x14ac:dyDescent="0.4">
      <c r="A48">
        <v>45</v>
      </c>
      <c r="B48" s="4">
        <v>45690</v>
      </c>
      <c r="C48" s="3" t="s">
        <v>28</v>
      </c>
      <c r="D48" t="str">
        <f>VLOOKUP(C48,商品一覧!$A$4:$D$18,2,FALSE)</f>
        <v>プチクッキー詰め合わせ</v>
      </c>
      <c r="E48" t="str">
        <f>VLOOKUP(C48,商品一覧!$A$4:$D$18,3,FALSE)</f>
        <v>菓子</v>
      </c>
      <c r="F48" s="5">
        <f>VLOOKUP(C48,商品一覧!$A$4:$D$18,4,FALSE)</f>
        <v>700</v>
      </c>
      <c r="G48">
        <v>3</v>
      </c>
      <c r="H48" s="5">
        <f>テーブル1[[#This Row],[単価]]*テーブル1[[#This Row],[個数]]</f>
        <v>2100</v>
      </c>
      <c r="I48" t="s">
        <v>12</v>
      </c>
      <c r="J48" t="s">
        <v>23</v>
      </c>
      <c r="K48" s="3" t="s">
        <v>21</v>
      </c>
    </row>
    <row r="49" spans="1:11" x14ac:dyDescent="0.4">
      <c r="A49">
        <v>46</v>
      </c>
      <c r="B49" s="4">
        <v>45690</v>
      </c>
      <c r="C49" s="3" t="s">
        <v>24</v>
      </c>
      <c r="D49" t="str">
        <f>VLOOKUP(C49,商品一覧!$A$4:$D$18,2,FALSE)</f>
        <v>日本酒飲み比べセット</v>
      </c>
      <c r="E49" t="str">
        <f>VLOOKUP(C49,商品一覧!$A$4:$D$18,3,FALSE)</f>
        <v>酒</v>
      </c>
      <c r="F49" s="5">
        <f>VLOOKUP(C49,商品一覧!$A$4:$D$18,4,FALSE)</f>
        <v>7800</v>
      </c>
      <c r="G49">
        <v>1</v>
      </c>
      <c r="H49" s="5">
        <f>テーブル1[[#This Row],[単価]]*テーブル1[[#This Row],[個数]]</f>
        <v>7800</v>
      </c>
      <c r="I49" t="s">
        <v>16</v>
      </c>
      <c r="J49" t="s">
        <v>29</v>
      </c>
      <c r="K49" s="3" t="s">
        <v>14</v>
      </c>
    </row>
    <row r="50" spans="1:11" x14ac:dyDescent="0.4">
      <c r="A50">
        <v>47</v>
      </c>
      <c r="B50" s="4">
        <v>45690</v>
      </c>
      <c r="C50" s="3" t="s">
        <v>15</v>
      </c>
      <c r="D50" t="str">
        <f>VLOOKUP(C50,商品一覧!$A$4:$D$18,2,FALSE)</f>
        <v>紅白ワインセット</v>
      </c>
      <c r="E50" t="str">
        <f>VLOOKUP(C50,商品一覧!$A$4:$D$18,3,FALSE)</f>
        <v>酒</v>
      </c>
      <c r="F50" s="5">
        <f>VLOOKUP(C50,商品一覧!$A$4:$D$18,4,FALSE)</f>
        <v>6000</v>
      </c>
      <c r="G50">
        <v>1</v>
      </c>
      <c r="H50" s="5">
        <f>テーブル1[[#This Row],[単価]]*テーブル1[[#This Row],[個数]]</f>
        <v>6000</v>
      </c>
      <c r="I50" t="s">
        <v>16</v>
      </c>
      <c r="J50" t="s">
        <v>23</v>
      </c>
      <c r="K50" s="3" t="s">
        <v>21</v>
      </c>
    </row>
    <row r="51" spans="1:11" x14ac:dyDescent="0.4">
      <c r="A51">
        <v>48</v>
      </c>
      <c r="B51" s="4">
        <v>45692</v>
      </c>
      <c r="C51" s="3" t="s">
        <v>40</v>
      </c>
      <c r="D51" t="str">
        <f>VLOOKUP(C51,商品一覧!$A$4:$D$18,2,FALSE)</f>
        <v>タオルセット</v>
      </c>
      <c r="E51" t="str">
        <f>VLOOKUP(C51,商品一覧!$A$4:$D$18,3,FALSE)</f>
        <v>タオル</v>
      </c>
      <c r="F51" s="5">
        <f>VLOOKUP(C51,商品一覧!$A$4:$D$18,4,FALSE)</f>
        <v>3000</v>
      </c>
      <c r="G51">
        <v>1</v>
      </c>
      <c r="H51" s="5">
        <f>テーブル1[[#This Row],[単価]]*テーブル1[[#This Row],[個数]]</f>
        <v>3000</v>
      </c>
      <c r="I51" t="s">
        <v>16</v>
      </c>
      <c r="J51" t="s">
        <v>29</v>
      </c>
      <c r="K51" s="3" t="s">
        <v>21</v>
      </c>
    </row>
    <row r="52" spans="1:11" x14ac:dyDescent="0.4">
      <c r="A52">
        <v>49</v>
      </c>
      <c r="B52" s="4">
        <v>45693</v>
      </c>
      <c r="C52" s="3" t="s">
        <v>44</v>
      </c>
      <c r="D52" t="str">
        <f>VLOOKUP(C52,商品一覧!$A$4:$D$18,2,FALSE)</f>
        <v>ポピーセレクションR</v>
      </c>
      <c r="E52" t="str">
        <f>VLOOKUP(C52,商品一覧!$A$4:$D$18,3,FALSE)</f>
        <v>カタログ</v>
      </c>
      <c r="F52" s="5">
        <f>VLOOKUP(C52,商品一覧!$A$4:$D$18,4,FALSE)</f>
        <v>3000</v>
      </c>
      <c r="G52">
        <v>3</v>
      </c>
      <c r="H52" s="5">
        <f>テーブル1[[#This Row],[単価]]*テーブル1[[#This Row],[個数]]</f>
        <v>9000</v>
      </c>
      <c r="I52" t="s">
        <v>19</v>
      </c>
      <c r="J52" t="s">
        <v>23</v>
      </c>
      <c r="K52" s="3" t="s">
        <v>21</v>
      </c>
    </row>
    <row r="53" spans="1:11" x14ac:dyDescent="0.4">
      <c r="A53">
        <v>50</v>
      </c>
      <c r="B53" s="4">
        <v>45693</v>
      </c>
      <c r="C53" s="3" t="s">
        <v>22</v>
      </c>
      <c r="D53" t="str">
        <f>VLOOKUP(C53,商品一覧!$A$4:$D$18,2,FALSE)</f>
        <v>タオルハンカチ（婦人用）</v>
      </c>
      <c r="E53" t="str">
        <f>VLOOKUP(C53,商品一覧!$A$4:$D$18,3,FALSE)</f>
        <v>タオル</v>
      </c>
      <c r="F53" s="5">
        <f>VLOOKUP(C53,商品一覧!$A$4:$D$18,4,FALSE)</f>
        <v>500</v>
      </c>
      <c r="G53">
        <v>5</v>
      </c>
      <c r="H53" s="5">
        <f>テーブル1[[#This Row],[単価]]*テーブル1[[#This Row],[個数]]</f>
        <v>2500</v>
      </c>
      <c r="I53" t="s">
        <v>12</v>
      </c>
      <c r="J53" t="s">
        <v>23</v>
      </c>
      <c r="K53" s="3" t="s">
        <v>21</v>
      </c>
    </row>
    <row r="54" spans="1:11" x14ac:dyDescent="0.4">
      <c r="A54">
        <v>51</v>
      </c>
      <c r="B54" s="4">
        <v>45693</v>
      </c>
      <c r="C54" s="3" t="s">
        <v>18</v>
      </c>
      <c r="D54" t="str">
        <f>VLOOKUP(C54,商品一覧!$A$4:$D$18,2,FALSE)</f>
        <v>タオルハンカチ（紳士用）</v>
      </c>
      <c r="E54" t="str">
        <f>VLOOKUP(C54,商品一覧!$A$4:$D$18,3,FALSE)</f>
        <v>タオル</v>
      </c>
      <c r="F54" s="5">
        <f>VLOOKUP(C54,商品一覧!$A$4:$D$18,4,FALSE)</f>
        <v>500</v>
      </c>
      <c r="G54">
        <v>10</v>
      </c>
      <c r="H54" s="5">
        <f>テーブル1[[#This Row],[単価]]*テーブル1[[#This Row],[個数]]</f>
        <v>5000</v>
      </c>
      <c r="I54" t="s">
        <v>36</v>
      </c>
      <c r="J54" t="s">
        <v>17</v>
      </c>
      <c r="K54" s="3" t="s">
        <v>21</v>
      </c>
    </row>
    <row r="55" spans="1:11" x14ac:dyDescent="0.4">
      <c r="A55">
        <v>52</v>
      </c>
      <c r="B55" s="4">
        <v>45694</v>
      </c>
      <c r="C55" s="3" t="s">
        <v>22</v>
      </c>
      <c r="D55" t="str">
        <f>VLOOKUP(C55,商品一覧!$A$4:$D$18,2,FALSE)</f>
        <v>タオルハンカチ（婦人用）</v>
      </c>
      <c r="E55" t="str">
        <f>VLOOKUP(C55,商品一覧!$A$4:$D$18,3,FALSE)</f>
        <v>タオル</v>
      </c>
      <c r="F55" s="5">
        <f>VLOOKUP(C55,商品一覧!$A$4:$D$18,4,FALSE)</f>
        <v>500</v>
      </c>
      <c r="G55">
        <v>10</v>
      </c>
      <c r="H55" s="5">
        <f>テーブル1[[#This Row],[単価]]*テーブル1[[#This Row],[個数]]</f>
        <v>5000</v>
      </c>
      <c r="I55" t="s">
        <v>36</v>
      </c>
      <c r="J55" t="s">
        <v>17</v>
      </c>
      <c r="K55" s="3" t="s">
        <v>21</v>
      </c>
    </row>
    <row r="56" spans="1:11" x14ac:dyDescent="0.4">
      <c r="A56">
        <v>53</v>
      </c>
      <c r="B56" s="4">
        <v>45694</v>
      </c>
      <c r="C56" s="3" t="s">
        <v>44</v>
      </c>
      <c r="D56" t="str">
        <f>VLOOKUP(C56,商品一覧!$A$4:$D$18,2,FALSE)</f>
        <v>ポピーセレクションR</v>
      </c>
      <c r="E56" t="str">
        <f>VLOOKUP(C56,商品一覧!$A$4:$D$18,3,FALSE)</f>
        <v>カタログ</v>
      </c>
      <c r="F56" s="5">
        <f>VLOOKUP(C56,商品一覧!$A$4:$D$18,4,FALSE)</f>
        <v>3000</v>
      </c>
      <c r="G56">
        <v>4</v>
      </c>
      <c r="H56" s="5">
        <f>テーブル1[[#This Row],[単価]]*テーブル1[[#This Row],[個数]]</f>
        <v>12000</v>
      </c>
      <c r="I56" t="s">
        <v>19</v>
      </c>
      <c r="J56" t="s">
        <v>23</v>
      </c>
      <c r="K56" s="3" t="s">
        <v>21</v>
      </c>
    </row>
    <row r="57" spans="1:11" x14ac:dyDescent="0.4">
      <c r="A57">
        <v>54</v>
      </c>
      <c r="B57" s="4">
        <v>45695</v>
      </c>
      <c r="C57" s="3" t="s">
        <v>30</v>
      </c>
      <c r="D57" t="str">
        <f>VLOOKUP(C57,商品一覧!$A$4:$D$18,2,FALSE)</f>
        <v>プチチョコ詰め合わせ</v>
      </c>
      <c r="E57" t="str">
        <f>VLOOKUP(C57,商品一覧!$A$4:$D$18,3,FALSE)</f>
        <v>菓子</v>
      </c>
      <c r="F57" s="5">
        <f>VLOOKUP(C57,商品一覧!$A$4:$D$18,4,FALSE)</f>
        <v>600</v>
      </c>
      <c r="G57">
        <v>10</v>
      </c>
      <c r="H57" s="5">
        <f>テーブル1[[#This Row],[単価]]*テーブル1[[#This Row],[個数]]</f>
        <v>6000</v>
      </c>
      <c r="I57" t="s">
        <v>45</v>
      </c>
      <c r="J57" t="s">
        <v>17</v>
      </c>
      <c r="K57" s="3" t="s">
        <v>21</v>
      </c>
    </row>
    <row r="58" spans="1:11" x14ac:dyDescent="0.4">
      <c r="A58">
        <v>55</v>
      </c>
      <c r="B58" s="4">
        <v>45696</v>
      </c>
      <c r="C58" s="3" t="s">
        <v>22</v>
      </c>
      <c r="D58" t="str">
        <f>VLOOKUP(C58,商品一覧!$A$4:$D$18,2,FALSE)</f>
        <v>タオルハンカチ（婦人用）</v>
      </c>
      <c r="E58" t="str">
        <f>VLOOKUP(C58,商品一覧!$A$4:$D$18,3,FALSE)</f>
        <v>タオル</v>
      </c>
      <c r="F58" s="5">
        <f>VLOOKUP(C58,商品一覧!$A$4:$D$18,4,FALSE)</f>
        <v>500</v>
      </c>
      <c r="G58">
        <v>12</v>
      </c>
      <c r="H58" s="5">
        <f>テーブル1[[#This Row],[単価]]*テーブル1[[#This Row],[個数]]</f>
        <v>6000</v>
      </c>
      <c r="I58" t="s">
        <v>19</v>
      </c>
      <c r="J58" t="s">
        <v>17</v>
      </c>
      <c r="K58" s="3" t="s">
        <v>14</v>
      </c>
    </row>
    <row r="59" spans="1:11" x14ac:dyDescent="0.4">
      <c r="A59">
        <v>56</v>
      </c>
      <c r="B59" s="4">
        <v>45697</v>
      </c>
      <c r="C59" s="3" t="s">
        <v>22</v>
      </c>
      <c r="D59" t="str">
        <f>VLOOKUP(C59,商品一覧!$A$4:$D$18,2,FALSE)</f>
        <v>タオルハンカチ（婦人用）</v>
      </c>
      <c r="E59" t="str">
        <f>VLOOKUP(C59,商品一覧!$A$4:$D$18,3,FALSE)</f>
        <v>タオル</v>
      </c>
      <c r="F59" s="5">
        <f>VLOOKUP(C59,商品一覧!$A$4:$D$18,4,FALSE)</f>
        <v>500</v>
      </c>
      <c r="G59">
        <v>5</v>
      </c>
      <c r="H59" s="5">
        <f>テーブル1[[#This Row],[単価]]*テーブル1[[#This Row],[個数]]</f>
        <v>2500</v>
      </c>
      <c r="I59" t="s">
        <v>19</v>
      </c>
      <c r="J59" t="s">
        <v>23</v>
      </c>
      <c r="K59" s="3" t="s">
        <v>14</v>
      </c>
    </row>
    <row r="60" spans="1:11" x14ac:dyDescent="0.4">
      <c r="A60">
        <v>57</v>
      </c>
      <c r="B60" s="4">
        <v>45697</v>
      </c>
      <c r="C60" s="3" t="s">
        <v>38</v>
      </c>
      <c r="D60" t="str">
        <f>VLOOKUP(C60,商品一覧!$A$4:$D$18,2,FALSE)</f>
        <v>プチパイ詰め合わせ</v>
      </c>
      <c r="E60" t="str">
        <f>VLOOKUP(C60,商品一覧!$A$4:$D$18,3,FALSE)</f>
        <v>菓子</v>
      </c>
      <c r="F60" s="5">
        <f>VLOOKUP(C60,商品一覧!$A$4:$D$18,4,FALSE)</f>
        <v>800</v>
      </c>
      <c r="G60">
        <v>3</v>
      </c>
      <c r="H60" s="5">
        <f>テーブル1[[#This Row],[単価]]*テーブル1[[#This Row],[個数]]</f>
        <v>2400</v>
      </c>
      <c r="I60" t="s">
        <v>12</v>
      </c>
      <c r="J60" t="s">
        <v>46</v>
      </c>
      <c r="K60" s="3" t="s">
        <v>21</v>
      </c>
    </row>
    <row r="61" spans="1:11" x14ac:dyDescent="0.4">
      <c r="A61">
        <v>58</v>
      </c>
      <c r="B61" s="4">
        <v>45699</v>
      </c>
      <c r="C61" s="3" t="s">
        <v>22</v>
      </c>
      <c r="D61" t="str">
        <f>VLOOKUP(C61,商品一覧!$A$4:$D$18,2,FALSE)</f>
        <v>タオルハンカチ（婦人用）</v>
      </c>
      <c r="E61" t="str">
        <f>VLOOKUP(C61,商品一覧!$A$4:$D$18,3,FALSE)</f>
        <v>タオル</v>
      </c>
      <c r="F61" s="5">
        <f>VLOOKUP(C61,商品一覧!$A$4:$D$18,4,FALSE)</f>
        <v>500</v>
      </c>
      <c r="G61">
        <v>5</v>
      </c>
      <c r="H61" s="5">
        <f>テーブル1[[#This Row],[単価]]*テーブル1[[#This Row],[個数]]</f>
        <v>2500</v>
      </c>
      <c r="I61" t="s">
        <v>19</v>
      </c>
      <c r="J61" t="s">
        <v>23</v>
      </c>
      <c r="K61" s="3" t="s">
        <v>14</v>
      </c>
    </row>
    <row r="62" spans="1:11" x14ac:dyDescent="0.4">
      <c r="A62">
        <v>59</v>
      </c>
      <c r="B62" s="4">
        <v>45699</v>
      </c>
      <c r="C62" s="3" t="s">
        <v>22</v>
      </c>
      <c r="D62" t="str">
        <f>VLOOKUP(C62,商品一覧!$A$4:$D$18,2,FALSE)</f>
        <v>タオルハンカチ（婦人用）</v>
      </c>
      <c r="E62" t="str">
        <f>VLOOKUP(C62,商品一覧!$A$4:$D$18,3,FALSE)</f>
        <v>タオル</v>
      </c>
      <c r="F62" s="5">
        <f>VLOOKUP(C62,商品一覧!$A$4:$D$18,4,FALSE)</f>
        <v>500</v>
      </c>
      <c r="G62">
        <v>2</v>
      </c>
      <c r="H62" s="5">
        <f>テーブル1[[#This Row],[単価]]*テーブル1[[#This Row],[個数]]</f>
        <v>1000</v>
      </c>
      <c r="I62" t="s">
        <v>42</v>
      </c>
      <c r="J62" t="s">
        <v>23</v>
      </c>
      <c r="K62" s="3" t="s">
        <v>21</v>
      </c>
    </row>
    <row r="63" spans="1:11" x14ac:dyDescent="0.4">
      <c r="A63">
        <v>60</v>
      </c>
      <c r="B63" s="4">
        <v>45700</v>
      </c>
      <c r="C63" s="3" t="s">
        <v>18</v>
      </c>
      <c r="D63" t="str">
        <f>VLOOKUP(C63,商品一覧!$A$4:$D$18,2,FALSE)</f>
        <v>タオルハンカチ（紳士用）</v>
      </c>
      <c r="E63" t="str">
        <f>VLOOKUP(C63,商品一覧!$A$4:$D$18,3,FALSE)</f>
        <v>タオル</v>
      </c>
      <c r="F63" s="5">
        <f>VLOOKUP(C63,商品一覧!$A$4:$D$18,4,FALSE)</f>
        <v>500</v>
      </c>
      <c r="G63">
        <v>6</v>
      </c>
      <c r="H63" s="5">
        <f>テーブル1[[#This Row],[単価]]*テーブル1[[#This Row],[個数]]</f>
        <v>3000</v>
      </c>
      <c r="I63" t="s">
        <v>12</v>
      </c>
      <c r="J63" t="s">
        <v>26</v>
      </c>
      <c r="K63" s="3" t="s">
        <v>21</v>
      </c>
    </row>
    <row r="64" spans="1:11" x14ac:dyDescent="0.4">
      <c r="A64">
        <v>61</v>
      </c>
      <c r="B64" s="4">
        <v>45700</v>
      </c>
      <c r="C64" s="3" t="s">
        <v>30</v>
      </c>
      <c r="D64" t="str">
        <f>VLOOKUP(C64,商品一覧!$A$4:$D$18,2,FALSE)</f>
        <v>プチチョコ詰め合わせ</v>
      </c>
      <c r="E64" t="str">
        <f>VLOOKUP(C64,商品一覧!$A$4:$D$18,3,FALSE)</f>
        <v>菓子</v>
      </c>
      <c r="F64" s="5">
        <f>VLOOKUP(C64,商品一覧!$A$4:$D$18,4,FALSE)</f>
        <v>600</v>
      </c>
      <c r="G64">
        <v>2</v>
      </c>
      <c r="H64" s="5">
        <f>テーブル1[[#This Row],[単価]]*テーブル1[[#This Row],[個数]]</f>
        <v>1200</v>
      </c>
      <c r="I64" t="s">
        <v>12</v>
      </c>
      <c r="J64" t="s">
        <v>23</v>
      </c>
      <c r="K64" s="3" t="s">
        <v>21</v>
      </c>
    </row>
    <row r="65" spans="1:11" x14ac:dyDescent="0.4">
      <c r="A65">
        <v>62</v>
      </c>
      <c r="B65" s="4">
        <v>45700</v>
      </c>
      <c r="C65" s="3" t="s">
        <v>30</v>
      </c>
      <c r="D65" t="str">
        <f>VLOOKUP(C65,商品一覧!$A$4:$D$18,2,FALSE)</f>
        <v>プチチョコ詰め合わせ</v>
      </c>
      <c r="E65" t="str">
        <f>VLOOKUP(C65,商品一覧!$A$4:$D$18,3,FALSE)</f>
        <v>菓子</v>
      </c>
      <c r="F65" s="5">
        <f>VLOOKUP(C65,商品一覧!$A$4:$D$18,4,FALSE)</f>
        <v>600</v>
      </c>
      <c r="G65">
        <v>10</v>
      </c>
      <c r="H65" s="5">
        <f>テーブル1[[#This Row],[単価]]*テーブル1[[#This Row],[個数]]</f>
        <v>6000</v>
      </c>
      <c r="I65" t="s">
        <v>12</v>
      </c>
      <c r="J65" t="s">
        <v>17</v>
      </c>
      <c r="K65" s="3" t="s">
        <v>21</v>
      </c>
    </row>
    <row r="66" spans="1:11" x14ac:dyDescent="0.4">
      <c r="A66">
        <v>63</v>
      </c>
      <c r="B66" s="4">
        <v>45701</v>
      </c>
      <c r="C66" s="3" t="s">
        <v>30</v>
      </c>
      <c r="D66" t="str">
        <f>VLOOKUP(C66,商品一覧!$A$4:$D$18,2,FALSE)</f>
        <v>プチチョコ詰め合わせ</v>
      </c>
      <c r="E66" t="str">
        <f>VLOOKUP(C66,商品一覧!$A$4:$D$18,3,FALSE)</f>
        <v>菓子</v>
      </c>
      <c r="F66" s="5">
        <f>VLOOKUP(C66,商品一覧!$A$4:$D$18,4,FALSE)</f>
        <v>600</v>
      </c>
      <c r="G66">
        <v>8</v>
      </c>
      <c r="H66" s="5">
        <f>テーブル1[[#This Row],[単価]]*テーブル1[[#This Row],[個数]]</f>
        <v>4800</v>
      </c>
      <c r="I66" t="s">
        <v>12</v>
      </c>
      <c r="J66" t="s">
        <v>23</v>
      </c>
      <c r="K66" s="3" t="s">
        <v>21</v>
      </c>
    </row>
    <row r="67" spans="1:11" x14ac:dyDescent="0.4">
      <c r="A67">
        <v>64</v>
      </c>
      <c r="B67" s="4">
        <v>45701</v>
      </c>
      <c r="C67" s="3" t="s">
        <v>30</v>
      </c>
      <c r="D67" t="str">
        <f>VLOOKUP(C67,商品一覧!$A$4:$D$18,2,FALSE)</f>
        <v>プチチョコ詰め合わせ</v>
      </c>
      <c r="E67" t="str">
        <f>VLOOKUP(C67,商品一覧!$A$4:$D$18,3,FALSE)</f>
        <v>菓子</v>
      </c>
      <c r="F67" s="5">
        <f>VLOOKUP(C67,商品一覧!$A$4:$D$18,4,FALSE)</f>
        <v>600</v>
      </c>
      <c r="G67">
        <v>20</v>
      </c>
      <c r="H67" s="5">
        <f>テーブル1[[#This Row],[単価]]*テーブル1[[#This Row],[個数]]</f>
        <v>12000</v>
      </c>
      <c r="I67" t="s">
        <v>12</v>
      </c>
      <c r="J67" t="s">
        <v>17</v>
      </c>
      <c r="K67" s="3" t="s">
        <v>21</v>
      </c>
    </row>
    <row r="68" spans="1:11" x14ac:dyDescent="0.4">
      <c r="A68">
        <v>65</v>
      </c>
      <c r="B68" s="4">
        <v>45701</v>
      </c>
      <c r="C68" s="3" t="s">
        <v>30</v>
      </c>
      <c r="D68" t="str">
        <f>VLOOKUP(C68,商品一覧!$A$4:$D$18,2,FALSE)</f>
        <v>プチチョコ詰め合わせ</v>
      </c>
      <c r="E68" t="str">
        <f>VLOOKUP(C68,商品一覧!$A$4:$D$18,3,FALSE)</f>
        <v>菓子</v>
      </c>
      <c r="F68" s="5">
        <f>VLOOKUP(C68,商品一覧!$A$4:$D$18,4,FALSE)</f>
        <v>600</v>
      </c>
      <c r="G68">
        <v>3</v>
      </c>
      <c r="H68" s="5">
        <f>テーブル1[[#This Row],[単価]]*テーブル1[[#This Row],[個数]]</f>
        <v>1800</v>
      </c>
      <c r="I68" t="s">
        <v>12</v>
      </c>
      <c r="J68" t="s">
        <v>29</v>
      </c>
      <c r="K68" s="3" t="s">
        <v>21</v>
      </c>
    </row>
    <row r="69" spans="1:11" x14ac:dyDescent="0.4">
      <c r="A69">
        <v>66</v>
      </c>
      <c r="B69" s="4">
        <v>45702</v>
      </c>
      <c r="C69" s="3" t="s">
        <v>43</v>
      </c>
      <c r="D69" t="str">
        <f>VLOOKUP(C69,商品一覧!$A$4:$D$18,2,FALSE)</f>
        <v>フェイスタオル</v>
      </c>
      <c r="E69" t="str">
        <f>VLOOKUP(C69,商品一覧!$A$4:$D$18,3,FALSE)</f>
        <v>タオル</v>
      </c>
      <c r="F69" s="5">
        <f>VLOOKUP(C69,商品一覧!$A$4:$D$18,4,FALSE)</f>
        <v>800</v>
      </c>
      <c r="G69">
        <v>2</v>
      </c>
      <c r="H69" s="5">
        <f>テーブル1[[#This Row],[単価]]*テーブル1[[#This Row],[個数]]</f>
        <v>1600</v>
      </c>
      <c r="I69" t="s">
        <v>19</v>
      </c>
      <c r="J69" t="s">
        <v>23</v>
      </c>
      <c r="K69" s="3" t="s">
        <v>14</v>
      </c>
    </row>
    <row r="70" spans="1:11" x14ac:dyDescent="0.4">
      <c r="A70">
        <v>67</v>
      </c>
      <c r="B70" s="4">
        <v>45702</v>
      </c>
      <c r="C70" s="3" t="s">
        <v>30</v>
      </c>
      <c r="D70" t="str">
        <f>VLOOKUP(C70,商品一覧!$A$4:$D$18,2,FALSE)</f>
        <v>プチチョコ詰め合わせ</v>
      </c>
      <c r="E70" t="str">
        <f>VLOOKUP(C70,商品一覧!$A$4:$D$18,3,FALSE)</f>
        <v>菓子</v>
      </c>
      <c r="F70" s="5">
        <f>VLOOKUP(C70,商品一覧!$A$4:$D$18,4,FALSE)</f>
        <v>600</v>
      </c>
      <c r="G70">
        <v>5</v>
      </c>
      <c r="H70" s="5">
        <f>テーブル1[[#This Row],[単価]]*テーブル1[[#This Row],[個数]]</f>
        <v>3000</v>
      </c>
      <c r="I70" t="s">
        <v>12</v>
      </c>
      <c r="J70" t="s">
        <v>29</v>
      </c>
      <c r="K70" s="3" t="s">
        <v>21</v>
      </c>
    </row>
    <row r="71" spans="1:11" x14ac:dyDescent="0.4">
      <c r="A71">
        <v>68</v>
      </c>
      <c r="B71" s="4">
        <v>45702</v>
      </c>
      <c r="C71" s="3" t="s">
        <v>11</v>
      </c>
      <c r="D71" t="str">
        <f>VLOOKUP(C71,商品一覧!$A$4:$D$18,2,FALSE)</f>
        <v>スイーツバラエティ</v>
      </c>
      <c r="E71" t="str">
        <f>VLOOKUP(C71,商品一覧!$A$4:$D$18,3,FALSE)</f>
        <v>菓子</v>
      </c>
      <c r="F71" s="5">
        <f>VLOOKUP(C71,商品一覧!$A$4:$D$18,4,FALSE)</f>
        <v>2500</v>
      </c>
      <c r="G71">
        <v>3</v>
      </c>
      <c r="H71" s="5">
        <f>テーブル1[[#This Row],[単価]]*テーブル1[[#This Row],[個数]]</f>
        <v>7500</v>
      </c>
      <c r="I71" t="s">
        <v>12</v>
      </c>
      <c r="J71" t="s">
        <v>17</v>
      </c>
      <c r="K71" s="3" t="s">
        <v>14</v>
      </c>
    </row>
    <row r="72" spans="1:11" x14ac:dyDescent="0.4">
      <c r="A72">
        <v>69</v>
      </c>
      <c r="B72" s="4">
        <v>45703</v>
      </c>
      <c r="C72" s="3" t="s">
        <v>31</v>
      </c>
      <c r="D72" t="str">
        <f>VLOOKUP(C72,商品一覧!$A$4:$D$18,2,FALSE)</f>
        <v>鯛まんじゅう</v>
      </c>
      <c r="E72" t="str">
        <f>VLOOKUP(C72,商品一覧!$A$4:$D$18,3,FALSE)</f>
        <v>菓子</v>
      </c>
      <c r="F72" s="5">
        <f>VLOOKUP(C72,商品一覧!$A$4:$D$18,4,FALSE)</f>
        <v>200</v>
      </c>
      <c r="G72">
        <v>10</v>
      </c>
      <c r="H72" s="5">
        <f>テーブル1[[#This Row],[単価]]*テーブル1[[#This Row],[個数]]</f>
        <v>2000</v>
      </c>
      <c r="I72" t="s">
        <v>12</v>
      </c>
      <c r="J72" t="s">
        <v>26</v>
      </c>
      <c r="K72" s="3" t="s">
        <v>14</v>
      </c>
    </row>
    <row r="73" spans="1:11" x14ac:dyDescent="0.4">
      <c r="A73">
        <v>70</v>
      </c>
      <c r="B73" s="4">
        <v>45705</v>
      </c>
      <c r="C73" s="3" t="s">
        <v>11</v>
      </c>
      <c r="D73" t="str">
        <f>VLOOKUP(C73,商品一覧!$A$4:$D$18,2,FALSE)</f>
        <v>スイーツバラエティ</v>
      </c>
      <c r="E73" t="str">
        <f>VLOOKUP(C73,商品一覧!$A$4:$D$18,3,FALSE)</f>
        <v>菓子</v>
      </c>
      <c r="F73" s="5">
        <f>VLOOKUP(C73,商品一覧!$A$4:$D$18,4,FALSE)</f>
        <v>2500</v>
      </c>
      <c r="G73">
        <v>1</v>
      </c>
      <c r="H73" s="5">
        <f>テーブル1[[#This Row],[単価]]*テーブル1[[#This Row],[個数]]</f>
        <v>2500</v>
      </c>
      <c r="I73" t="s">
        <v>16</v>
      </c>
      <c r="J73" t="s">
        <v>23</v>
      </c>
      <c r="K73" s="3" t="s">
        <v>21</v>
      </c>
    </row>
    <row r="74" spans="1:11" x14ac:dyDescent="0.4">
      <c r="A74">
        <v>71</v>
      </c>
      <c r="B74" s="4">
        <v>45705</v>
      </c>
      <c r="C74" s="3" t="s">
        <v>15</v>
      </c>
      <c r="D74" t="str">
        <f>VLOOKUP(C74,商品一覧!$A$4:$D$18,2,FALSE)</f>
        <v>紅白ワインセット</v>
      </c>
      <c r="E74" t="str">
        <f>VLOOKUP(C74,商品一覧!$A$4:$D$18,3,FALSE)</f>
        <v>酒</v>
      </c>
      <c r="F74" s="5">
        <f>VLOOKUP(C74,商品一覧!$A$4:$D$18,4,FALSE)</f>
        <v>6000</v>
      </c>
      <c r="G74">
        <v>1</v>
      </c>
      <c r="H74" s="5">
        <f>テーブル1[[#This Row],[単価]]*テーブル1[[#This Row],[個数]]</f>
        <v>6000</v>
      </c>
      <c r="I74" t="s">
        <v>16</v>
      </c>
      <c r="J74" t="s">
        <v>23</v>
      </c>
      <c r="K74" s="3" t="s">
        <v>21</v>
      </c>
    </row>
    <row r="75" spans="1:11" x14ac:dyDescent="0.4">
      <c r="A75">
        <v>72</v>
      </c>
      <c r="B75" s="4">
        <v>45706</v>
      </c>
      <c r="C75" s="3" t="s">
        <v>40</v>
      </c>
      <c r="D75" t="str">
        <f>VLOOKUP(C75,商品一覧!$A$4:$D$18,2,FALSE)</f>
        <v>タオルセット</v>
      </c>
      <c r="E75" t="str">
        <f>VLOOKUP(C75,商品一覧!$A$4:$D$18,3,FALSE)</f>
        <v>タオル</v>
      </c>
      <c r="F75" s="5">
        <f>VLOOKUP(C75,商品一覧!$A$4:$D$18,4,FALSE)</f>
        <v>3000</v>
      </c>
      <c r="G75">
        <v>2</v>
      </c>
      <c r="H75" s="5">
        <f>テーブル1[[#This Row],[単価]]*テーブル1[[#This Row],[個数]]</f>
        <v>6000</v>
      </c>
      <c r="I75" t="s">
        <v>16</v>
      </c>
      <c r="J75" t="s">
        <v>17</v>
      </c>
      <c r="K75" s="3" t="s">
        <v>21</v>
      </c>
    </row>
    <row r="76" spans="1:11" x14ac:dyDescent="0.4">
      <c r="A76">
        <v>73</v>
      </c>
      <c r="B76" s="4">
        <v>45707</v>
      </c>
      <c r="C76" s="3" t="s">
        <v>44</v>
      </c>
      <c r="D76" t="str">
        <f>VLOOKUP(C76,商品一覧!$A$4:$D$18,2,FALSE)</f>
        <v>ポピーセレクションR</v>
      </c>
      <c r="E76" t="str">
        <f>VLOOKUP(C76,商品一覧!$A$4:$D$18,3,FALSE)</f>
        <v>カタログ</v>
      </c>
      <c r="F76" s="5">
        <f>VLOOKUP(C76,商品一覧!$A$4:$D$18,4,FALSE)</f>
        <v>3000</v>
      </c>
      <c r="G76">
        <v>4</v>
      </c>
      <c r="H76" s="5">
        <f>テーブル1[[#This Row],[単価]]*テーブル1[[#This Row],[個数]]</f>
        <v>12000</v>
      </c>
      <c r="I76" t="s">
        <v>19</v>
      </c>
      <c r="J76" t="s">
        <v>23</v>
      </c>
      <c r="K76" s="3" t="s">
        <v>21</v>
      </c>
    </row>
    <row r="77" spans="1:11" x14ac:dyDescent="0.4">
      <c r="A77">
        <v>74</v>
      </c>
      <c r="B77" s="4">
        <v>45707</v>
      </c>
      <c r="C77" s="3" t="s">
        <v>11</v>
      </c>
      <c r="D77" t="str">
        <f>VLOOKUP(C77,商品一覧!$A$4:$D$18,2,FALSE)</f>
        <v>スイーツバラエティ</v>
      </c>
      <c r="E77" t="str">
        <f>VLOOKUP(C77,商品一覧!$A$4:$D$18,3,FALSE)</f>
        <v>菓子</v>
      </c>
      <c r="F77" s="5">
        <f>VLOOKUP(C77,商品一覧!$A$4:$D$18,4,FALSE)</f>
        <v>2500</v>
      </c>
      <c r="G77">
        <v>1</v>
      </c>
      <c r="H77" s="5">
        <f>テーブル1[[#This Row],[単価]]*テーブル1[[#This Row],[個数]]</f>
        <v>2500</v>
      </c>
      <c r="I77" t="s">
        <v>42</v>
      </c>
      <c r="J77" t="s">
        <v>23</v>
      </c>
      <c r="K77" s="3" t="s">
        <v>21</v>
      </c>
    </row>
    <row r="78" spans="1:11" x14ac:dyDescent="0.4">
      <c r="A78">
        <v>75</v>
      </c>
      <c r="B78" s="4">
        <v>45707</v>
      </c>
      <c r="C78" s="3" t="s">
        <v>25</v>
      </c>
      <c r="D78" t="str">
        <f>VLOOKUP(C78,商品一覧!$A$4:$D$18,2,FALSE)</f>
        <v>ポピーセレクションG</v>
      </c>
      <c r="E78" t="str">
        <f>VLOOKUP(C78,商品一覧!$A$4:$D$18,3,FALSE)</f>
        <v>カタログ</v>
      </c>
      <c r="F78" s="5">
        <f>VLOOKUP(C78,商品一覧!$A$4:$D$18,4,FALSE)</f>
        <v>5000</v>
      </c>
      <c r="G78">
        <v>2</v>
      </c>
      <c r="H78" s="5">
        <f>テーブル1[[#This Row],[単価]]*テーブル1[[#This Row],[個数]]</f>
        <v>10000</v>
      </c>
      <c r="I78" t="s">
        <v>16</v>
      </c>
      <c r="J78" t="s">
        <v>23</v>
      </c>
      <c r="K78" s="3" t="s">
        <v>21</v>
      </c>
    </row>
    <row r="79" spans="1:11" x14ac:dyDescent="0.4">
      <c r="A79">
        <v>76</v>
      </c>
      <c r="B79" s="4">
        <v>45708</v>
      </c>
      <c r="C79" s="3" t="s">
        <v>40</v>
      </c>
      <c r="D79" t="str">
        <f>VLOOKUP(C79,商品一覧!$A$4:$D$18,2,FALSE)</f>
        <v>タオルセット</v>
      </c>
      <c r="E79" t="str">
        <f>VLOOKUP(C79,商品一覧!$A$4:$D$18,3,FALSE)</f>
        <v>タオル</v>
      </c>
      <c r="F79" s="5">
        <f>VLOOKUP(C79,商品一覧!$A$4:$D$18,4,FALSE)</f>
        <v>3000</v>
      </c>
      <c r="G79">
        <v>1</v>
      </c>
      <c r="H79" s="5">
        <f>テーブル1[[#This Row],[単価]]*テーブル1[[#This Row],[個数]]</f>
        <v>3000</v>
      </c>
      <c r="I79" t="s">
        <v>42</v>
      </c>
      <c r="J79" t="s">
        <v>23</v>
      </c>
      <c r="K79" s="3" t="s">
        <v>21</v>
      </c>
    </row>
    <row r="80" spans="1:11" x14ac:dyDescent="0.4">
      <c r="A80">
        <v>77</v>
      </c>
      <c r="B80" s="4">
        <v>45708</v>
      </c>
      <c r="C80" s="3" t="s">
        <v>43</v>
      </c>
      <c r="D80" t="str">
        <f>VLOOKUP(C80,商品一覧!$A$4:$D$18,2,FALSE)</f>
        <v>フェイスタオル</v>
      </c>
      <c r="E80" t="str">
        <f>VLOOKUP(C80,商品一覧!$A$4:$D$18,3,FALSE)</f>
        <v>タオル</v>
      </c>
      <c r="F80" s="5">
        <f>VLOOKUP(C80,商品一覧!$A$4:$D$18,4,FALSE)</f>
        <v>800</v>
      </c>
      <c r="G80">
        <v>2</v>
      </c>
      <c r="H80" s="5">
        <f>テーブル1[[#This Row],[単価]]*テーブル1[[#This Row],[個数]]</f>
        <v>1600</v>
      </c>
      <c r="I80" t="s">
        <v>12</v>
      </c>
      <c r="J80" t="s">
        <v>46</v>
      </c>
      <c r="K80" s="3" t="s">
        <v>47</v>
      </c>
    </row>
    <row r="81" spans="1:11" x14ac:dyDescent="0.4">
      <c r="A81">
        <v>78</v>
      </c>
      <c r="B81" s="4">
        <v>45708</v>
      </c>
      <c r="C81" s="3" t="s">
        <v>48</v>
      </c>
      <c r="D81" t="str">
        <f>VLOOKUP(C81,商品一覧!$A$4:$D$18,2,FALSE)</f>
        <v>バスタオル</v>
      </c>
      <c r="E81" t="str">
        <f>VLOOKUP(C81,商品一覧!$A$4:$D$18,3,FALSE)</f>
        <v>タオル</v>
      </c>
      <c r="F81" s="5">
        <f>VLOOKUP(C81,商品一覧!$A$4:$D$18,4,FALSE)</f>
        <v>1800</v>
      </c>
      <c r="G81">
        <v>1</v>
      </c>
      <c r="H81" s="5">
        <f>テーブル1[[#This Row],[単価]]*テーブル1[[#This Row],[個数]]</f>
        <v>1800</v>
      </c>
      <c r="I81" t="s">
        <v>49</v>
      </c>
      <c r="J81" t="s">
        <v>23</v>
      </c>
      <c r="K81" s="3" t="s">
        <v>14</v>
      </c>
    </row>
    <row r="82" spans="1:11" x14ac:dyDescent="0.4">
      <c r="A82">
        <v>79</v>
      </c>
      <c r="B82" s="4">
        <v>45711</v>
      </c>
      <c r="C82" s="3" t="s">
        <v>50</v>
      </c>
      <c r="D82" t="str">
        <f>VLOOKUP(C82,商品一覧!$A$4:$D$18,2,FALSE)</f>
        <v>タオルセット</v>
      </c>
      <c r="E82" t="str">
        <f>VLOOKUP(C82,商品一覧!$A$4:$D$18,3,FALSE)</f>
        <v>タオル</v>
      </c>
      <c r="F82" s="5">
        <f>VLOOKUP(C82,商品一覧!$A$4:$D$18,4,FALSE)</f>
        <v>3000</v>
      </c>
      <c r="G82">
        <v>1</v>
      </c>
      <c r="H82" s="5">
        <f>テーブル1[[#This Row],[単価]]*テーブル1[[#This Row],[個数]]</f>
        <v>3000</v>
      </c>
      <c r="I82" t="s">
        <v>33</v>
      </c>
      <c r="J82" t="s">
        <v>13</v>
      </c>
      <c r="K82" s="3" t="s">
        <v>35</v>
      </c>
    </row>
    <row r="83" spans="1:11" x14ac:dyDescent="0.4">
      <c r="A83">
        <v>80</v>
      </c>
      <c r="B83" s="4">
        <v>45711</v>
      </c>
      <c r="C83" s="3" t="s">
        <v>32</v>
      </c>
      <c r="D83" t="str">
        <f>VLOOKUP(C83,商品一覧!$A$4:$D$18,2,FALSE)</f>
        <v>スイーツバラエティ</v>
      </c>
      <c r="E83" t="str">
        <f>VLOOKUP(C83,商品一覧!$A$4:$D$18,3,FALSE)</f>
        <v>菓子</v>
      </c>
      <c r="F83" s="5">
        <f>VLOOKUP(C83,商品一覧!$A$4:$D$18,4,FALSE)</f>
        <v>2500</v>
      </c>
      <c r="G83">
        <v>1</v>
      </c>
      <c r="H83" s="5">
        <f>テーブル1[[#This Row],[単価]]*テーブル1[[#This Row],[個数]]</f>
        <v>2500</v>
      </c>
      <c r="I83" t="s">
        <v>33</v>
      </c>
      <c r="J83" t="s">
        <v>51</v>
      </c>
      <c r="K83" s="3" t="s">
        <v>52</v>
      </c>
    </row>
    <row r="84" spans="1:11" x14ac:dyDescent="0.4">
      <c r="A84">
        <v>81</v>
      </c>
      <c r="B84" s="4">
        <v>45712</v>
      </c>
      <c r="C84" s="3" t="s">
        <v>24</v>
      </c>
      <c r="D84" t="str">
        <f>VLOOKUP(C84,商品一覧!$A$4:$D$18,2,FALSE)</f>
        <v>日本酒飲み比べセット</v>
      </c>
      <c r="E84" t="str">
        <f>VLOOKUP(C84,商品一覧!$A$4:$D$18,3,FALSE)</f>
        <v>酒</v>
      </c>
      <c r="F84" s="5">
        <f>VLOOKUP(C84,商品一覧!$A$4:$D$18,4,FALSE)</f>
        <v>7800</v>
      </c>
      <c r="G84">
        <v>1</v>
      </c>
      <c r="H84" s="5">
        <f>テーブル1[[#This Row],[単価]]*テーブル1[[#This Row],[個数]]</f>
        <v>7800</v>
      </c>
      <c r="I84" t="s">
        <v>19</v>
      </c>
      <c r="J84" t="s">
        <v>37</v>
      </c>
      <c r="K84" s="3" t="s">
        <v>14</v>
      </c>
    </row>
    <row r="85" spans="1:11" x14ac:dyDescent="0.4">
      <c r="A85">
        <v>82</v>
      </c>
      <c r="B85" s="4">
        <v>45713</v>
      </c>
      <c r="C85" s="3" t="s">
        <v>15</v>
      </c>
      <c r="D85" t="str">
        <f>VLOOKUP(C85,商品一覧!$A$4:$D$18,2,FALSE)</f>
        <v>紅白ワインセット</v>
      </c>
      <c r="E85" t="str">
        <f>VLOOKUP(C85,商品一覧!$A$4:$D$18,3,FALSE)</f>
        <v>酒</v>
      </c>
      <c r="F85" s="5">
        <f>VLOOKUP(C85,商品一覧!$A$4:$D$18,4,FALSE)</f>
        <v>6000</v>
      </c>
      <c r="G85">
        <v>1</v>
      </c>
      <c r="H85" s="5">
        <f>テーブル1[[#This Row],[単価]]*テーブル1[[#This Row],[個数]]</f>
        <v>6000</v>
      </c>
      <c r="I85" t="s">
        <v>19</v>
      </c>
      <c r="J85" t="s">
        <v>37</v>
      </c>
      <c r="K85" s="3" t="s">
        <v>14</v>
      </c>
    </row>
    <row r="86" spans="1:11" x14ac:dyDescent="0.4">
      <c r="A86">
        <v>83</v>
      </c>
      <c r="B86" s="4">
        <v>45714</v>
      </c>
      <c r="C86" s="3" t="s">
        <v>22</v>
      </c>
      <c r="D86" t="str">
        <f>VLOOKUP(C86,商品一覧!$A$4:$D$18,2,FALSE)</f>
        <v>タオルハンカチ（婦人用）</v>
      </c>
      <c r="E86" t="str">
        <f>VLOOKUP(C86,商品一覧!$A$4:$D$18,3,FALSE)</f>
        <v>タオル</v>
      </c>
      <c r="F86" s="5">
        <f>VLOOKUP(C86,商品一覧!$A$4:$D$18,4,FALSE)</f>
        <v>500</v>
      </c>
      <c r="G86">
        <v>4</v>
      </c>
      <c r="H86" s="5">
        <f>テーブル1[[#This Row],[単価]]*テーブル1[[#This Row],[個数]]</f>
        <v>2000</v>
      </c>
      <c r="I86" t="s">
        <v>36</v>
      </c>
      <c r="J86" t="s">
        <v>23</v>
      </c>
      <c r="K86" s="3" t="s">
        <v>14</v>
      </c>
    </row>
    <row r="87" spans="1:11" x14ac:dyDescent="0.4">
      <c r="A87">
        <v>84</v>
      </c>
      <c r="B87" s="4">
        <v>45714</v>
      </c>
      <c r="C87" s="3" t="s">
        <v>40</v>
      </c>
      <c r="D87" t="str">
        <f>VLOOKUP(C87,商品一覧!$A$4:$D$18,2,FALSE)</f>
        <v>タオルセット</v>
      </c>
      <c r="E87" t="str">
        <f>VLOOKUP(C87,商品一覧!$A$4:$D$18,3,FALSE)</f>
        <v>タオル</v>
      </c>
      <c r="F87" s="5">
        <f>VLOOKUP(C87,商品一覧!$A$4:$D$18,4,FALSE)</f>
        <v>3000</v>
      </c>
      <c r="G87">
        <v>1</v>
      </c>
      <c r="H87" s="5">
        <f>テーブル1[[#This Row],[単価]]*テーブル1[[#This Row],[個数]]</f>
        <v>3000</v>
      </c>
      <c r="I87" t="s">
        <v>16</v>
      </c>
      <c r="J87" t="s">
        <v>23</v>
      </c>
      <c r="K87" s="3" t="s">
        <v>21</v>
      </c>
    </row>
    <row r="88" spans="1:11" x14ac:dyDescent="0.4">
      <c r="A88">
        <v>85</v>
      </c>
      <c r="B88" s="4">
        <v>45715</v>
      </c>
      <c r="C88" s="3" t="s">
        <v>31</v>
      </c>
      <c r="D88" t="str">
        <f>VLOOKUP(C88,商品一覧!$A$4:$D$18,2,FALSE)</f>
        <v>鯛まんじゅう</v>
      </c>
      <c r="E88" t="str">
        <f>VLOOKUP(C88,商品一覧!$A$4:$D$18,3,FALSE)</f>
        <v>菓子</v>
      </c>
      <c r="F88" s="5">
        <f>VLOOKUP(C88,商品一覧!$A$4:$D$18,4,FALSE)</f>
        <v>200</v>
      </c>
      <c r="G88">
        <v>10</v>
      </c>
      <c r="H88" s="5">
        <f>テーブル1[[#This Row],[単価]]*テーブル1[[#This Row],[個数]]</f>
        <v>2000</v>
      </c>
      <c r="I88" t="s">
        <v>16</v>
      </c>
      <c r="J88" t="s">
        <v>17</v>
      </c>
      <c r="K88" s="3" t="s">
        <v>14</v>
      </c>
    </row>
    <row r="89" spans="1:11" x14ac:dyDescent="0.4">
      <c r="A89">
        <v>86</v>
      </c>
      <c r="B89" s="4">
        <v>45715</v>
      </c>
      <c r="C89" s="3" t="s">
        <v>24</v>
      </c>
      <c r="D89" t="str">
        <f>VLOOKUP(C89,商品一覧!$A$4:$D$18,2,FALSE)</f>
        <v>日本酒飲み比べセット</v>
      </c>
      <c r="E89" t="str">
        <f>VLOOKUP(C89,商品一覧!$A$4:$D$18,3,FALSE)</f>
        <v>酒</v>
      </c>
      <c r="F89" s="5">
        <f>VLOOKUP(C89,商品一覧!$A$4:$D$18,4,FALSE)</f>
        <v>7800</v>
      </c>
      <c r="G89">
        <v>1</v>
      </c>
      <c r="H89" s="5">
        <f>テーブル1[[#This Row],[単価]]*テーブル1[[#This Row],[個数]]</f>
        <v>7800</v>
      </c>
      <c r="I89" t="s">
        <v>16</v>
      </c>
      <c r="J89" t="s">
        <v>17</v>
      </c>
      <c r="K89" s="3" t="s">
        <v>21</v>
      </c>
    </row>
    <row r="90" spans="1:11" x14ac:dyDescent="0.4">
      <c r="A90">
        <v>87</v>
      </c>
      <c r="B90" s="4">
        <v>45716</v>
      </c>
      <c r="C90" s="3" t="s">
        <v>40</v>
      </c>
      <c r="D90" t="str">
        <f>VLOOKUP(C90,商品一覧!$A$4:$D$18,2,FALSE)</f>
        <v>タオルセット</v>
      </c>
      <c r="E90" t="str">
        <f>VLOOKUP(C90,商品一覧!$A$4:$D$18,3,FALSE)</f>
        <v>タオル</v>
      </c>
      <c r="F90" s="5">
        <f>VLOOKUP(C90,商品一覧!$A$4:$D$18,4,FALSE)</f>
        <v>3000</v>
      </c>
      <c r="G90">
        <v>3</v>
      </c>
      <c r="H90" s="5">
        <f>テーブル1[[#This Row],[単価]]*テーブル1[[#This Row],[個数]]</f>
        <v>9000</v>
      </c>
      <c r="I90" t="s">
        <v>19</v>
      </c>
      <c r="J90" t="s">
        <v>23</v>
      </c>
      <c r="K90" s="3" t="s">
        <v>14</v>
      </c>
    </row>
    <row r="91" spans="1:11" x14ac:dyDescent="0.4">
      <c r="A91">
        <v>88</v>
      </c>
      <c r="B91" s="4">
        <v>45717</v>
      </c>
      <c r="C91" s="3" t="s">
        <v>41</v>
      </c>
      <c r="D91" t="str">
        <f>VLOOKUP(C91,商品一覧!$A$4:$D$18,2,FALSE)</f>
        <v>バスタオル</v>
      </c>
      <c r="E91" t="str">
        <f>VLOOKUP(C91,商品一覧!$A$4:$D$18,3,FALSE)</f>
        <v>タオル</v>
      </c>
      <c r="F91" s="5">
        <f>VLOOKUP(C91,商品一覧!$A$4:$D$18,4,FALSE)</f>
        <v>1800</v>
      </c>
      <c r="G91">
        <v>1</v>
      </c>
      <c r="H91" s="5">
        <f>テーブル1[[#This Row],[単価]]*テーブル1[[#This Row],[個数]]</f>
        <v>1800</v>
      </c>
      <c r="I91" t="s">
        <v>42</v>
      </c>
      <c r="J91" t="s">
        <v>29</v>
      </c>
      <c r="K91" s="3" t="s">
        <v>21</v>
      </c>
    </row>
    <row r="92" spans="1:11" x14ac:dyDescent="0.4">
      <c r="A92">
        <v>89</v>
      </c>
      <c r="B92" s="4">
        <v>45717</v>
      </c>
      <c r="C92" s="3" t="s">
        <v>43</v>
      </c>
      <c r="D92" t="str">
        <f>VLOOKUP(C92,商品一覧!$A$4:$D$18,2,FALSE)</f>
        <v>フェイスタオル</v>
      </c>
      <c r="E92" t="str">
        <f>VLOOKUP(C92,商品一覧!$A$4:$D$18,3,FALSE)</f>
        <v>タオル</v>
      </c>
      <c r="F92" s="5">
        <f>VLOOKUP(C92,商品一覧!$A$4:$D$18,4,FALSE)</f>
        <v>800</v>
      </c>
      <c r="G92">
        <v>1</v>
      </c>
      <c r="H92" s="5">
        <f>テーブル1[[#This Row],[単価]]*テーブル1[[#This Row],[個数]]</f>
        <v>800</v>
      </c>
      <c r="I92" t="s">
        <v>42</v>
      </c>
      <c r="J92" t="s">
        <v>29</v>
      </c>
      <c r="K92" s="3" t="s">
        <v>21</v>
      </c>
    </row>
    <row r="93" spans="1:11" x14ac:dyDescent="0.4">
      <c r="A93">
        <v>90</v>
      </c>
      <c r="B93" s="4">
        <v>45717</v>
      </c>
      <c r="C93" s="3" t="s">
        <v>11</v>
      </c>
      <c r="D93" t="str">
        <f>VLOOKUP(C93,商品一覧!$A$4:$D$18,2,FALSE)</f>
        <v>スイーツバラエティ</v>
      </c>
      <c r="E93" t="str">
        <f>VLOOKUP(C93,商品一覧!$A$4:$D$18,3,FALSE)</f>
        <v>菓子</v>
      </c>
      <c r="F93" s="5">
        <f>VLOOKUP(C93,商品一覧!$A$4:$D$18,4,FALSE)</f>
        <v>2500</v>
      </c>
      <c r="G93">
        <v>1</v>
      </c>
      <c r="H93" s="5">
        <f>テーブル1[[#This Row],[単価]]*テーブル1[[#This Row],[個数]]</f>
        <v>2500</v>
      </c>
      <c r="I93" t="s">
        <v>12</v>
      </c>
      <c r="J93" t="s">
        <v>46</v>
      </c>
      <c r="K93" s="3" t="s">
        <v>14</v>
      </c>
    </row>
    <row r="94" spans="1:11" x14ac:dyDescent="0.4">
      <c r="A94">
        <v>91</v>
      </c>
      <c r="B94" s="4">
        <v>45718</v>
      </c>
      <c r="C94" s="3" t="s">
        <v>24</v>
      </c>
      <c r="D94" t="str">
        <f>VLOOKUP(C94,商品一覧!$A$4:$D$18,2,FALSE)</f>
        <v>日本酒飲み比べセット</v>
      </c>
      <c r="E94" t="str">
        <f>VLOOKUP(C94,商品一覧!$A$4:$D$18,3,FALSE)</f>
        <v>酒</v>
      </c>
      <c r="F94" s="5">
        <f>VLOOKUP(C94,商品一覧!$A$4:$D$18,4,FALSE)</f>
        <v>7800</v>
      </c>
      <c r="G94">
        <v>1</v>
      </c>
      <c r="H94" s="5">
        <f>テーブル1[[#This Row],[単価]]*テーブル1[[#This Row],[個数]]</f>
        <v>7800</v>
      </c>
      <c r="I94" t="s">
        <v>16</v>
      </c>
      <c r="J94" t="s">
        <v>37</v>
      </c>
      <c r="K94" s="3" t="s">
        <v>14</v>
      </c>
    </row>
    <row r="95" spans="1:11" x14ac:dyDescent="0.4">
      <c r="A95">
        <v>92</v>
      </c>
      <c r="B95" s="4">
        <v>45719</v>
      </c>
      <c r="C95" s="3" t="s">
        <v>15</v>
      </c>
      <c r="D95" t="str">
        <f>VLOOKUP(C95,商品一覧!$A$4:$D$18,2,FALSE)</f>
        <v>紅白ワインセット</v>
      </c>
      <c r="E95" t="str">
        <f>VLOOKUP(C95,商品一覧!$A$4:$D$18,3,FALSE)</f>
        <v>酒</v>
      </c>
      <c r="F95" s="5">
        <f>VLOOKUP(C95,商品一覧!$A$4:$D$18,4,FALSE)</f>
        <v>6000</v>
      </c>
      <c r="G95">
        <v>1</v>
      </c>
      <c r="H95" s="5">
        <f>テーブル1[[#This Row],[単価]]*テーブル1[[#This Row],[個数]]</f>
        <v>6000</v>
      </c>
      <c r="I95" t="s">
        <v>12</v>
      </c>
      <c r="J95" t="s">
        <v>23</v>
      </c>
      <c r="K95" s="3" t="s">
        <v>21</v>
      </c>
    </row>
    <row r="96" spans="1:11" x14ac:dyDescent="0.4">
      <c r="A96">
        <v>93</v>
      </c>
      <c r="B96" s="4">
        <v>45719</v>
      </c>
      <c r="C96" s="3" t="s">
        <v>24</v>
      </c>
      <c r="D96" t="str">
        <f>VLOOKUP(C96,商品一覧!$A$4:$D$18,2,FALSE)</f>
        <v>日本酒飲み比べセット</v>
      </c>
      <c r="E96" t="str">
        <f>VLOOKUP(C96,商品一覧!$A$4:$D$18,3,FALSE)</f>
        <v>酒</v>
      </c>
      <c r="F96" s="5">
        <f>VLOOKUP(C96,商品一覧!$A$4:$D$18,4,FALSE)</f>
        <v>7800</v>
      </c>
      <c r="G96">
        <v>1</v>
      </c>
      <c r="H96" s="5">
        <f>テーブル1[[#This Row],[単価]]*テーブル1[[#This Row],[個数]]</f>
        <v>7800</v>
      </c>
      <c r="I96" t="s">
        <v>16</v>
      </c>
      <c r="J96" t="s">
        <v>17</v>
      </c>
      <c r="K96" s="3" t="s">
        <v>21</v>
      </c>
    </row>
    <row r="97" spans="1:11" x14ac:dyDescent="0.4">
      <c r="A97">
        <v>94</v>
      </c>
      <c r="B97" s="4">
        <v>45720</v>
      </c>
      <c r="C97" s="3" t="s">
        <v>32</v>
      </c>
      <c r="D97" t="str">
        <f>VLOOKUP(C97,商品一覧!$A$4:$D$18,2,FALSE)</f>
        <v>スイーツバラエティ</v>
      </c>
      <c r="E97" t="str">
        <f>VLOOKUP(C97,商品一覧!$A$4:$D$18,3,FALSE)</f>
        <v>菓子</v>
      </c>
      <c r="F97" s="5">
        <f>VLOOKUP(C97,商品一覧!$A$4:$D$18,4,FALSE)</f>
        <v>2500</v>
      </c>
      <c r="G97">
        <v>1</v>
      </c>
      <c r="H97" s="5">
        <f>テーブル1[[#This Row],[単価]]*テーブル1[[#This Row],[個数]]</f>
        <v>2500</v>
      </c>
      <c r="I97" t="s">
        <v>33</v>
      </c>
      <c r="J97" t="s">
        <v>53</v>
      </c>
      <c r="K97" s="3" t="s">
        <v>52</v>
      </c>
    </row>
    <row r="98" spans="1:11" x14ac:dyDescent="0.4">
      <c r="A98">
        <v>95</v>
      </c>
      <c r="B98" s="4">
        <v>45721</v>
      </c>
      <c r="C98" s="3" t="s">
        <v>39</v>
      </c>
      <c r="D98" t="str">
        <f>VLOOKUP(C98,商品一覧!$A$4:$D$18,2,FALSE)</f>
        <v>ポピーセレクションZ</v>
      </c>
      <c r="E98" t="str">
        <f>VLOOKUP(C98,商品一覧!$A$4:$D$18,3,FALSE)</f>
        <v>カタログ</v>
      </c>
      <c r="F98" s="5">
        <f>VLOOKUP(C98,商品一覧!$A$4:$D$18,4,FALSE)</f>
        <v>2000</v>
      </c>
      <c r="G98">
        <v>4</v>
      </c>
      <c r="H98" s="5">
        <f>テーブル1[[#This Row],[単価]]*テーブル1[[#This Row],[個数]]</f>
        <v>8000</v>
      </c>
      <c r="I98" t="s">
        <v>36</v>
      </c>
      <c r="J98" t="s">
        <v>23</v>
      </c>
      <c r="K98" s="3" t="s">
        <v>14</v>
      </c>
    </row>
    <row r="99" spans="1:11" x14ac:dyDescent="0.4">
      <c r="A99">
        <v>96</v>
      </c>
      <c r="B99" s="4">
        <v>45721</v>
      </c>
      <c r="C99" s="3" t="s">
        <v>31</v>
      </c>
      <c r="D99" t="str">
        <f>VLOOKUP(C99,商品一覧!$A$4:$D$18,2,FALSE)</f>
        <v>鯛まんじゅう</v>
      </c>
      <c r="E99" t="str">
        <f>VLOOKUP(C99,商品一覧!$A$4:$D$18,3,FALSE)</f>
        <v>菓子</v>
      </c>
      <c r="F99" s="5">
        <f>VLOOKUP(C99,商品一覧!$A$4:$D$18,4,FALSE)</f>
        <v>200</v>
      </c>
      <c r="G99">
        <v>10</v>
      </c>
      <c r="H99" s="5">
        <f>テーブル1[[#This Row],[単価]]*テーブル1[[#This Row],[個数]]</f>
        <v>2000</v>
      </c>
      <c r="I99" t="s">
        <v>12</v>
      </c>
      <c r="J99" t="s">
        <v>17</v>
      </c>
      <c r="K99" s="3" t="s">
        <v>21</v>
      </c>
    </row>
    <row r="100" spans="1:11" x14ac:dyDescent="0.4">
      <c r="A100">
        <v>97</v>
      </c>
      <c r="B100" s="4">
        <v>45722</v>
      </c>
      <c r="C100" s="3" t="s">
        <v>25</v>
      </c>
      <c r="D100" t="str">
        <f>VLOOKUP(C100,商品一覧!$A$4:$D$18,2,FALSE)</f>
        <v>ポピーセレクションG</v>
      </c>
      <c r="E100" t="str">
        <f>VLOOKUP(C100,商品一覧!$A$4:$D$18,3,FALSE)</f>
        <v>カタログ</v>
      </c>
      <c r="F100" s="5">
        <f>VLOOKUP(C100,商品一覧!$A$4:$D$18,4,FALSE)</f>
        <v>5000</v>
      </c>
      <c r="G100">
        <v>1</v>
      </c>
      <c r="H100" s="5">
        <f>テーブル1[[#This Row],[単価]]*テーブル1[[#This Row],[個数]]</f>
        <v>5000</v>
      </c>
      <c r="I100" t="s">
        <v>16</v>
      </c>
      <c r="J100" t="s">
        <v>23</v>
      </c>
      <c r="K100" s="3" t="s">
        <v>14</v>
      </c>
    </row>
    <row r="101" spans="1:11" x14ac:dyDescent="0.4">
      <c r="A101">
        <v>98</v>
      </c>
      <c r="B101" s="4">
        <v>45722</v>
      </c>
      <c r="C101" s="3" t="s">
        <v>44</v>
      </c>
      <c r="D101" t="str">
        <f>VLOOKUP(C101,商品一覧!$A$4:$D$18,2,FALSE)</f>
        <v>ポピーセレクションR</v>
      </c>
      <c r="E101" t="str">
        <f>VLOOKUP(C101,商品一覧!$A$4:$D$18,3,FALSE)</f>
        <v>カタログ</v>
      </c>
      <c r="F101" s="5">
        <f>VLOOKUP(C101,商品一覧!$A$4:$D$18,4,FALSE)</f>
        <v>3000</v>
      </c>
      <c r="G101">
        <v>2</v>
      </c>
      <c r="H101" s="5">
        <f>テーブル1[[#This Row],[単価]]*テーブル1[[#This Row],[個数]]</f>
        <v>6000</v>
      </c>
      <c r="I101" t="s">
        <v>19</v>
      </c>
      <c r="J101" t="s">
        <v>23</v>
      </c>
      <c r="K101" s="3" t="s">
        <v>14</v>
      </c>
    </row>
    <row r="102" spans="1:11" x14ac:dyDescent="0.4">
      <c r="A102">
        <v>99</v>
      </c>
      <c r="B102" s="4">
        <v>45723</v>
      </c>
      <c r="C102" s="3" t="s">
        <v>15</v>
      </c>
      <c r="D102" t="str">
        <f>VLOOKUP(C102,商品一覧!$A$4:$D$18,2,FALSE)</f>
        <v>紅白ワインセット</v>
      </c>
      <c r="E102" t="str">
        <f>VLOOKUP(C102,商品一覧!$A$4:$D$18,3,FALSE)</f>
        <v>酒</v>
      </c>
      <c r="F102" s="5">
        <f>VLOOKUP(C102,商品一覧!$A$4:$D$18,4,FALSE)</f>
        <v>6000</v>
      </c>
      <c r="G102">
        <v>1</v>
      </c>
      <c r="H102" s="5">
        <f>テーブル1[[#This Row],[単価]]*テーブル1[[#This Row],[個数]]</f>
        <v>6000</v>
      </c>
      <c r="I102" t="s">
        <v>16</v>
      </c>
      <c r="J102" t="s">
        <v>17</v>
      </c>
      <c r="K102" s="3" t="s">
        <v>21</v>
      </c>
    </row>
    <row r="103" spans="1:11" x14ac:dyDescent="0.4">
      <c r="A103">
        <v>100</v>
      </c>
      <c r="B103" s="4">
        <v>45724</v>
      </c>
      <c r="C103" s="3" t="s">
        <v>24</v>
      </c>
      <c r="D103" t="str">
        <f>VLOOKUP(C103,商品一覧!$A$4:$D$18,2,FALSE)</f>
        <v>日本酒飲み比べセット</v>
      </c>
      <c r="E103" t="str">
        <f>VLOOKUP(C103,商品一覧!$A$4:$D$18,3,FALSE)</f>
        <v>酒</v>
      </c>
      <c r="F103" s="5">
        <f>VLOOKUP(C103,商品一覧!$A$4:$D$18,4,FALSE)</f>
        <v>7800</v>
      </c>
      <c r="G103">
        <v>1</v>
      </c>
      <c r="H103" s="5">
        <f>テーブル1[[#This Row],[単価]]*テーブル1[[#This Row],[個数]]</f>
        <v>7800</v>
      </c>
      <c r="I103" t="s">
        <v>42</v>
      </c>
      <c r="J103" t="s">
        <v>17</v>
      </c>
      <c r="K103" s="3" t="s">
        <v>21</v>
      </c>
    </row>
    <row r="104" spans="1:11" x14ac:dyDescent="0.4">
      <c r="A104">
        <v>101</v>
      </c>
      <c r="B104" s="4">
        <v>45725</v>
      </c>
      <c r="C104" s="3" t="s">
        <v>31</v>
      </c>
      <c r="D104" t="str">
        <f>VLOOKUP(C104,商品一覧!$A$4:$D$18,2,FALSE)</f>
        <v>鯛まんじゅう</v>
      </c>
      <c r="E104" t="str">
        <f>VLOOKUP(C104,商品一覧!$A$4:$D$18,3,FALSE)</f>
        <v>菓子</v>
      </c>
      <c r="F104" s="5">
        <f>VLOOKUP(C104,商品一覧!$A$4:$D$18,4,FALSE)</f>
        <v>200</v>
      </c>
      <c r="G104">
        <v>6</v>
      </c>
      <c r="H104" s="5">
        <f>テーブル1[[#This Row],[単価]]*テーブル1[[#This Row],[個数]]</f>
        <v>1200</v>
      </c>
      <c r="I104" t="s">
        <v>42</v>
      </c>
      <c r="J104" t="s">
        <v>17</v>
      </c>
      <c r="K104" s="3" t="s">
        <v>21</v>
      </c>
    </row>
    <row r="105" spans="1:11" x14ac:dyDescent="0.4">
      <c r="A105">
        <v>102</v>
      </c>
      <c r="B105" s="4">
        <v>45726</v>
      </c>
      <c r="C105" s="3" t="s">
        <v>11</v>
      </c>
      <c r="D105" t="str">
        <f>VLOOKUP(C105,商品一覧!$A$4:$D$18,2,FALSE)</f>
        <v>スイーツバラエティ</v>
      </c>
      <c r="E105" t="str">
        <f>VLOOKUP(C105,商品一覧!$A$4:$D$18,3,FALSE)</f>
        <v>菓子</v>
      </c>
      <c r="F105" s="5">
        <f>VLOOKUP(C105,商品一覧!$A$4:$D$18,4,FALSE)</f>
        <v>2500</v>
      </c>
      <c r="G105">
        <v>2</v>
      </c>
      <c r="H105" s="5">
        <f>テーブル1[[#This Row],[単価]]*テーブル1[[#This Row],[個数]]</f>
        <v>5000</v>
      </c>
      <c r="I105" t="s">
        <v>12</v>
      </c>
      <c r="J105" t="s">
        <v>23</v>
      </c>
      <c r="K105" s="3" t="s">
        <v>14</v>
      </c>
    </row>
    <row r="106" spans="1:11" x14ac:dyDescent="0.4">
      <c r="A106">
        <v>103</v>
      </c>
      <c r="B106" s="4">
        <v>45726</v>
      </c>
      <c r="C106" s="3" t="s">
        <v>40</v>
      </c>
      <c r="D106" t="str">
        <f>VLOOKUP(C106,商品一覧!$A$4:$D$18,2,FALSE)</f>
        <v>タオルセット</v>
      </c>
      <c r="E106" t="str">
        <f>VLOOKUP(C106,商品一覧!$A$4:$D$18,3,FALSE)</f>
        <v>タオル</v>
      </c>
      <c r="F106" s="5">
        <f>VLOOKUP(C106,商品一覧!$A$4:$D$18,4,FALSE)</f>
        <v>3000</v>
      </c>
      <c r="G106">
        <v>1</v>
      </c>
      <c r="H106" s="5">
        <f>テーブル1[[#This Row],[単価]]*テーブル1[[#This Row],[個数]]</f>
        <v>3000</v>
      </c>
      <c r="I106" t="s">
        <v>16</v>
      </c>
      <c r="J106" t="s">
        <v>23</v>
      </c>
      <c r="K106" s="3" t="s">
        <v>21</v>
      </c>
    </row>
    <row r="107" spans="1:11" x14ac:dyDescent="0.4">
      <c r="A107">
        <v>104</v>
      </c>
      <c r="B107" s="4">
        <v>45726</v>
      </c>
      <c r="C107" s="3" t="s">
        <v>25</v>
      </c>
      <c r="D107" t="str">
        <f>VLOOKUP(C107,商品一覧!$A$4:$D$18,2,FALSE)</f>
        <v>ポピーセレクションG</v>
      </c>
      <c r="E107" t="str">
        <f>VLOOKUP(C107,商品一覧!$A$4:$D$18,3,FALSE)</f>
        <v>カタログ</v>
      </c>
      <c r="F107" s="5">
        <f>VLOOKUP(C107,商品一覧!$A$4:$D$18,4,FALSE)</f>
        <v>5000</v>
      </c>
      <c r="G107">
        <v>1</v>
      </c>
      <c r="H107" s="5">
        <f>テーブル1[[#This Row],[単価]]*テーブル1[[#This Row],[個数]]</f>
        <v>5000</v>
      </c>
      <c r="I107" t="s">
        <v>16</v>
      </c>
      <c r="J107" t="s">
        <v>26</v>
      </c>
      <c r="K107" s="3" t="s">
        <v>21</v>
      </c>
    </row>
    <row r="108" spans="1:11" x14ac:dyDescent="0.4">
      <c r="A108">
        <v>105</v>
      </c>
      <c r="B108" s="4">
        <v>45727</v>
      </c>
      <c r="C108" s="3" t="s">
        <v>31</v>
      </c>
      <c r="D108" t="str">
        <f>VLOOKUP(C108,商品一覧!$A$4:$D$18,2,FALSE)</f>
        <v>鯛まんじゅう</v>
      </c>
      <c r="E108" t="str">
        <f>VLOOKUP(C108,商品一覧!$A$4:$D$18,3,FALSE)</f>
        <v>菓子</v>
      </c>
      <c r="F108" s="5">
        <f>VLOOKUP(C108,商品一覧!$A$4:$D$18,4,FALSE)</f>
        <v>200</v>
      </c>
      <c r="G108">
        <v>10</v>
      </c>
      <c r="H108" s="5">
        <f>テーブル1[[#This Row],[単価]]*テーブル1[[#This Row],[個数]]</f>
        <v>2000</v>
      </c>
      <c r="I108" t="s">
        <v>12</v>
      </c>
      <c r="J108" t="s">
        <v>37</v>
      </c>
      <c r="K108" s="3" t="s">
        <v>14</v>
      </c>
    </row>
    <row r="109" spans="1:11" x14ac:dyDescent="0.4">
      <c r="A109">
        <v>106</v>
      </c>
      <c r="B109" s="4">
        <v>45728</v>
      </c>
      <c r="C109" s="3" t="s">
        <v>22</v>
      </c>
      <c r="D109" t="str">
        <f>VLOOKUP(C109,商品一覧!$A$4:$D$18,2,FALSE)</f>
        <v>タオルハンカチ（婦人用）</v>
      </c>
      <c r="E109" t="str">
        <f>VLOOKUP(C109,商品一覧!$A$4:$D$18,3,FALSE)</f>
        <v>タオル</v>
      </c>
      <c r="F109" s="5">
        <f>VLOOKUP(C109,商品一覧!$A$4:$D$18,4,FALSE)</f>
        <v>500</v>
      </c>
      <c r="G109">
        <v>17</v>
      </c>
      <c r="H109" s="5">
        <f>テーブル1[[#This Row],[単価]]*テーブル1[[#This Row],[個数]]</f>
        <v>8500</v>
      </c>
      <c r="I109" t="s">
        <v>19</v>
      </c>
      <c r="J109" t="s">
        <v>26</v>
      </c>
      <c r="K109" s="3" t="s">
        <v>14</v>
      </c>
    </row>
    <row r="110" spans="1:11" x14ac:dyDescent="0.4">
      <c r="A110">
        <v>107</v>
      </c>
      <c r="B110" s="4">
        <v>45728</v>
      </c>
      <c r="C110" s="3" t="s">
        <v>38</v>
      </c>
      <c r="D110" t="str">
        <f>VLOOKUP(C110,商品一覧!$A$4:$D$18,2,FALSE)</f>
        <v>プチパイ詰め合わせ</v>
      </c>
      <c r="E110" t="str">
        <f>VLOOKUP(C110,商品一覧!$A$4:$D$18,3,FALSE)</f>
        <v>菓子</v>
      </c>
      <c r="F110" s="5">
        <f>VLOOKUP(C110,商品一覧!$A$4:$D$18,4,FALSE)</f>
        <v>800</v>
      </c>
      <c r="G110">
        <v>10</v>
      </c>
      <c r="H110" s="5">
        <f>テーブル1[[#This Row],[単価]]*テーブル1[[#This Row],[個数]]</f>
        <v>8000</v>
      </c>
      <c r="I110" t="s">
        <v>19</v>
      </c>
      <c r="J110" t="s">
        <v>17</v>
      </c>
      <c r="K110" s="3" t="s">
        <v>14</v>
      </c>
    </row>
    <row r="111" spans="1:11" x14ac:dyDescent="0.4">
      <c r="A111">
        <v>108</v>
      </c>
      <c r="B111" s="4">
        <v>45728</v>
      </c>
      <c r="C111" s="3" t="s">
        <v>24</v>
      </c>
      <c r="D111" t="str">
        <f>VLOOKUP(C111,商品一覧!$A$4:$D$18,2,FALSE)</f>
        <v>日本酒飲み比べセット</v>
      </c>
      <c r="E111" t="str">
        <f>VLOOKUP(C111,商品一覧!$A$4:$D$18,3,FALSE)</f>
        <v>酒</v>
      </c>
      <c r="F111" s="5">
        <f>VLOOKUP(C111,商品一覧!$A$4:$D$18,4,FALSE)</f>
        <v>7800</v>
      </c>
      <c r="G111">
        <v>3</v>
      </c>
      <c r="H111" s="5">
        <f>テーブル1[[#This Row],[単価]]*テーブル1[[#This Row],[個数]]</f>
        <v>23400</v>
      </c>
      <c r="I111" t="s">
        <v>19</v>
      </c>
      <c r="J111" t="s">
        <v>26</v>
      </c>
      <c r="K111" s="3" t="s">
        <v>14</v>
      </c>
    </row>
    <row r="112" spans="1:11" x14ac:dyDescent="0.4">
      <c r="A112">
        <v>109</v>
      </c>
      <c r="B112" s="4">
        <v>45729</v>
      </c>
      <c r="C112" s="3" t="s">
        <v>28</v>
      </c>
      <c r="D112" t="str">
        <f>VLOOKUP(C112,商品一覧!$A$4:$D$18,2,FALSE)</f>
        <v>プチクッキー詰め合わせ</v>
      </c>
      <c r="E112" t="str">
        <f>VLOOKUP(C112,商品一覧!$A$4:$D$18,3,FALSE)</f>
        <v>菓子</v>
      </c>
      <c r="F112" s="5">
        <f>VLOOKUP(C112,商品一覧!$A$4:$D$18,4,FALSE)</f>
        <v>700</v>
      </c>
      <c r="G112">
        <v>10</v>
      </c>
      <c r="H112" s="5">
        <f>テーブル1[[#This Row],[単価]]*テーブル1[[#This Row],[個数]]</f>
        <v>7000</v>
      </c>
      <c r="I112" t="s">
        <v>19</v>
      </c>
      <c r="J112" t="s">
        <v>23</v>
      </c>
      <c r="K112" s="3" t="s">
        <v>14</v>
      </c>
    </row>
    <row r="113" spans="1:11" x14ac:dyDescent="0.4">
      <c r="A113">
        <v>110</v>
      </c>
      <c r="B113" s="4">
        <v>45729</v>
      </c>
      <c r="C113" s="3" t="s">
        <v>30</v>
      </c>
      <c r="D113" t="str">
        <f>VLOOKUP(C113,商品一覧!$A$4:$D$18,2,FALSE)</f>
        <v>プチチョコ詰め合わせ</v>
      </c>
      <c r="E113" t="str">
        <f>VLOOKUP(C113,商品一覧!$A$4:$D$18,3,FALSE)</f>
        <v>菓子</v>
      </c>
      <c r="F113" s="5">
        <f>VLOOKUP(C113,商品一覧!$A$4:$D$18,4,FALSE)</f>
        <v>600</v>
      </c>
      <c r="G113">
        <v>8</v>
      </c>
      <c r="H113" s="5">
        <f>テーブル1[[#This Row],[単価]]*テーブル1[[#This Row],[個数]]</f>
        <v>4800</v>
      </c>
      <c r="I113" t="s">
        <v>19</v>
      </c>
      <c r="J113" t="s">
        <v>17</v>
      </c>
      <c r="K113" s="3" t="s">
        <v>14</v>
      </c>
    </row>
    <row r="114" spans="1:11" x14ac:dyDescent="0.4">
      <c r="A114">
        <v>111</v>
      </c>
      <c r="B114" s="4">
        <v>45729</v>
      </c>
      <c r="C114" s="3" t="s">
        <v>22</v>
      </c>
      <c r="D114" t="str">
        <f>VLOOKUP(C114,商品一覧!$A$4:$D$18,2,FALSE)</f>
        <v>タオルハンカチ（婦人用）</v>
      </c>
      <c r="E114" t="str">
        <f>VLOOKUP(C114,商品一覧!$A$4:$D$18,3,FALSE)</f>
        <v>タオル</v>
      </c>
      <c r="F114" s="5">
        <f>VLOOKUP(C114,商品一覧!$A$4:$D$18,4,FALSE)</f>
        <v>500</v>
      </c>
      <c r="G114">
        <v>6</v>
      </c>
      <c r="H114" s="5">
        <f>テーブル1[[#This Row],[単価]]*テーブル1[[#This Row],[個数]]</f>
        <v>3000</v>
      </c>
      <c r="I114" t="s">
        <v>19</v>
      </c>
      <c r="J114" t="s">
        <v>17</v>
      </c>
      <c r="K114" s="3" t="s">
        <v>14</v>
      </c>
    </row>
    <row r="115" spans="1:11" x14ac:dyDescent="0.4">
      <c r="A115">
        <v>112</v>
      </c>
      <c r="B115" s="4">
        <v>45729</v>
      </c>
      <c r="C115" s="3" t="s">
        <v>11</v>
      </c>
      <c r="D115" t="str">
        <f>VLOOKUP(C115,商品一覧!$A$4:$D$18,2,FALSE)</f>
        <v>スイーツバラエティ</v>
      </c>
      <c r="E115" t="str">
        <f>VLOOKUP(C115,商品一覧!$A$4:$D$18,3,FALSE)</f>
        <v>菓子</v>
      </c>
      <c r="F115" s="5">
        <f>VLOOKUP(C115,商品一覧!$A$4:$D$18,4,FALSE)</f>
        <v>2500</v>
      </c>
      <c r="G115">
        <v>1</v>
      </c>
      <c r="H115" s="5">
        <f>テーブル1[[#This Row],[単価]]*テーブル1[[#This Row],[個数]]</f>
        <v>2500</v>
      </c>
      <c r="I115" t="s">
        <v>12</v>
      </c>
      <c r="J115" t="s">
        <v>23</v>
      </c>
      <c r="K115" s="3" t="s">
        <v>21</v>
      </c>
    </row>
    <row r="116" spans="1:11" x14ac:dyDescent="0.4">
      <c r="A116">
        <v>113</v>
      </c>
      <c r="B116" s="4">
        <v>45730</v>
      </c>
      <c r="C116" s="3" t="s">
        <v>30</v>
      </c>
      <c r="D116" t="str">
        <f>VLOOKUP(C116,商品一覧!$A$4:$D$18,2,FALSE)</f>
        <v>プチチョコ詰め合わせ</v>
      </c>
      <c r="E116" t="str">
        <f>VLOOKUP(C116,商品一覧!$A$4:$D$18,3,FALSE)</f>
        <v>菓子</v>
      </c>
      <c r="F116" s="5">
        <f>VLOOKUP(C116,商品一覧!$A$4:$D$18,4,FALSE)</f>
        <v>600</v>
      </c>
      <c r="G116">
        <v>5</v>
      </c>
      <c r="H116" s="5">
        <f>テーブル1[[#This Row],[単価]]*テーブル1[[#This Row],[個数]]</f>
        <v>3000</v>
      </c>
      <c r="I116" t="s">
        <v>19</v>
      </c>
      <c r="J116" t="s">
        <v>29</v>
      </c>
      <c r="K116" s="3" t="s">
        <v>14</v>
      </c>
    </row>
    <row r="117" spans="1:11" x14ac:dyDescent="0.4">
      <c r="A117">
        <v>114</v>
      </c>
      <c r="B117" s="4">
        <v>45730</v>
      </c>
      <c r="C117" s="3" t="s">
        <v>15</v>
      </c>
      <c r="D117" t="str">
        <f>VLOOKUP(C117,商品一覧!$A$4:$D$18,2,FALSE)</f>
        <v>紅白ワインセット</v>
      </c>
      <c r="E117" t="str">
        <f>VLOOKUP(C117,商品一覧!$A$4:$D$18,3,FALSE)</f>
        <v>酒</v>
      </c>
      <c r="F117" s="5">
        <f>VLOOKUP(C117,商品一覧!$A$4:$D$18,4,FALSE)</f>
        <v>6000</v>
      </c>
      <c r="G117">
        <v>1</v>
      </c>
      <c r="H117" s="5">
        <f>テーブル1[[#This Row],[単価]]*テーブル1[[#This Row],[個数]]</f>
        <v>6000</v>
      </c>
      <c r="I117" t="s">
        <v>19</v>
      </c>
      <c r="J117" t="s">
        <v>26</v>
      </c>
      <c r="K117" s="3" t="s">
        <v>14</v>
      </c>
    </row>
    <row r="118" spans="1:11" x14ac:dyDescent="0.4">
      <c r="A118">
        <v>115</v>
      </c>
      <c r="B118" s="4">
        <v>45730</v>
      </c>
      <c r="C118" s="3" t="s">
        <v>11</v>
      </c>
      <c r="D118" t="str">
        <f>VLOOKUP(C118,商品一覧!$A$4:$D$18,2,FALSE)</f>
        <v>スイーツバラエティ</v>
      </c>
      <c r="E118" t="str">
        <f>VLOOKUP(C118,商品一覧!$A$4:$D$18,3,FALSE)</f>
        <v>菓子</v>
      </c>
      <c r="F118" s="5">
        <f>VLOOKUP(C118,商品一覧!$A$4:$D$18,4,FALSE)</f>
        <v>2500</v>
      </c>
      <c r="G118">
        <v>2</v>
      </c>
      <c r="H118" s="5">
        <f>テーブル1[[#This Row],[単価]]*テーブル1[[#This Row],[個数]]</f>
        <v>5000</v>
      </c>
      <c r="I118" t="s">
        <v>12</v>
      </c>
      <c r="J118" t="s">
        <v>17</v>
      </c>
      <c r="K118" s="3" t="s">
        <v>21</v>
      </c>
    </row>
    <row r="119" spans="1:11" x14ac:dyDescent="0.4">
      <c r="A119">
        <v>116</v>
      </c>
      <c r="B119" s="4">
        <v>45731</v>
      </c>
      <c r="C119" s="3" t="s">
        <v>28</v>
      </c>
      <c r="D119" t="str">
        <f>VLOOKUP(C119,商品一覧!$A$4:$D$18,2,FALSE)</f>
        <v>プチクッキー詰め合わせ</v>
      </c>
      <c r="E119" t="str">
        <f>VLOOKUP(C119,商品一覧!$A$4:$D$18,3,FALSE)</f>
        <v>菓子</v>
      </c>
      <c r="F119" s="5">
        <f>VLOOKUP(C119,商品一覧!$A$4:$D$18,4,FALSE)</f>
        <v>700</v>
      </c>
      <c r="G119">
        <v>2</v>
      </c>
      <c r="H119" s="5">
        <f>テーブル1[[#This Row],[単価]]*テーブル1[[#This Row],[個数]]</f>
        <v>1400</v>
      </c>
      <c r="I119" t="s">
        <v>12</v>
      </c>
      <c r="J119" t="s">
        <v>23</v>
      </c>
      <c r="K119" s="3" t="s">
        <v>14</v>
      </c>
    </row>
    <row r="120" spans="1:11" x14ac:dyDescent="0.4">
      <c r="A120">
        <v>117</v>
      </c>
      <c r="B120" s="4">
        <v>45731</v>
      </c>
      <c r="C120" s="3" t="s">
        <v>11</v>
      </c>
      <c r="D120" t="str">
        <f>VLOOKUP(C120,商品一覧!$A$4:$D$18,2,FALSE)</f>
        <v>スイーツバラエティ</v>
      </c>
      <c r="E120" t="str">
        <f>VLOOKUP(C120,商品一覧!$A$4:$D$18,3,FALSE)</f>
        <v>菓子</v>
      </c>
      <c r="F120" s="5">
        <f>VLOOKUP(C120,商品一覧!$A$4:$D$18,4,FALSE)</f>
        <v>2500</v>
      </c>
      <c r="G120">
        <v>1</v>
      </c>
      <c r="H120" s="5">
        <f>テーブル1[[#This Row],[単価]]*テーブル1[[#This Row],[個数]]</f>
        <v>2500</v>
      </c>
      <c r="I120" t="s">
        <v>12</v>
      </c>
      <c r="J120" t="s">
        <v>23</v>
      </c>
      <c r="K120" s="3" t="s">
        <v>21</v>
      </c>
    </row>
    <row r="121" spans="1:11" x14ac:dyDescent="0.4">
      <c r="A121">
        <v>118</v>
      </c>
      <c r="B121" s="4">
        <v>45732</v>
      </c>
      <c r="C121" s="3" t="s">
        <v>40</v>
      </c>
      <c r="D121" t="str">
        <f>VLOOKUP(C121,商品一覧!$A$4:$D$18,2,FALSE)</f>
        <v>タオルセット</v>
      </c>
      <c r="E121" t="str">
        <f>VLOOKUP(C121,商品一覧!$A$4:$D$18,3,FALSE)</f>
        <v>タオル</v>
      </c>
      <c r="F121" s="5">
        <f>VLOOKUP(C121,商品一覧!$A$4:$D$18,4,FALSE)</f>
        <v>3000</v>
      </c>
      <c r="G121">
        <v>4</v>
      </c>
      <c r="H121" s="5">
        <f>テーブル1[[#This Row],[単価]]*テーブル1[[#This Row],[個数]]</f>
        <v>12000</v>
      </c>
      <c r="I121" t="s">
        <v>19</v>
      </c>
      <c r="J121" t="s">
        <v>23</v>
      </c>
      <c r="K121" s="3" t="s">
        <v>14</v>
      </c>
    </row>
    <row r="122" spans="1:11" x14ac:dyDescent="0.4">
      <c r="A122">
        <v>119</v>
      </c>
      <c r="B122" s="4">
        <v>45732</v>
      </c>
      <c r="C122" s="3" t="s">
        <v>24</v>
      </c>
      <c r="D122" t="str">
        <f>VLOOKUP(C122,商品一覧!$A$4:$D$18,2,FALSE)</f>
        <v>日本酒飲み比べセット</v>
      </c>
      <c r="E122" t="str">
        <f>VLOOKUP(C122,商品一覧!$A$4:$D$18,3,FALSE)</f>
        <v>酒</v>
      </c>
      <c r="F122" s="5">
        <f>VLOOKUP(C122,商品一覧!$A$4:$D$18,4,FALSE)</f>
        <v>7800</v>
      </c>
      <c r="G122">
        <v>1</v>
      </c>
      <c r="H122" s="5">
        <f>テーブル1[[#This Row],[単価]]*テーブル1[[#This Row],[個数]]</f>
        <v>7800</v>
      </c>
      <c r="I122" t="s">
        <v>42</v>
      </c>
      <c r="J122" t="s">
        <v>26</v>
      </c>
      <c r="K122" s="3" t="s">
        <v>21</v>
      </c>
    </row>
    <row r="123" spans="1:11" x14ac:dyDescent="0.4">
      <c r="A123">
        <v>120</v>
      </c>
      <c r="B123" s="4">
        <v>45733</v>
      </c>
      <c r="C123" s="3" t="s">
        <v>28</v>
      </c>
      <c r="D123" t="str">
        <f>VLOOKUP(C123,商品一覧!$A$4:$D$18,2,FALSE)</f>
        <v>プチクッキー詰め合わせ</v>
      </c>
      <c r="E123" t="str">
        <f>VLOOKUP(C123,商品一覧!$A$4:$D$18,3,FALSE)</f>
        <v>菓子</v>
      </c>
      <c r="F123" s="5">
        <f>VLOOKUP(C123,商品一覧!$A$4:$D$18,4,FALSE)</f>
        <v>700</v>
      </c>
      <c r="G123">
        <v>10</v>
      </c>
      <c r="H123" s="5">
        <f>テーブル1[[#This Row],[単価]]*テーブル1[[#This Row],[個数]]</f>
        <v>7000</v>
      </c>
      <c r="I123" t="s">
        <v>19</v>
      </c>
      <c r="J123" t="s">
        <v>26</v>
      </c>
      <c r="K123" s="3" t="s">
        <v>14</v>
      </c>
    </row>
    <row r="124" spans="1:11" x14ac:dyDescent="0.4">
      <c r="A124">
        <v>121</v>
      </c>
      <c r="B124" s="4">
        <v>45734</v>
      </c>
      <c r="C124" s="3" t="s">
        <v>30</v>
      </c>
      <c r="D124" t="str">
        <f>VLOOKUP(C124,商品一覧!$A$4:$D$18,2,FALSE)</f>
        <v>プチチョコ詰め合わせ</v>
      </c>
      <c r="E124" t="str">
        <f>VLOOKUP(C124,商品一覧!$A$4:$D$18,3,FALSE)</f>
        <v>菓子</v>
      </c>
      <c r="F124" s="5">
        <f>VLOOKUP(C124,商品一覧!$A$4:$D$18,4,FALSE)</f>
        <v>600</v>
      </c>
      <c r="G124">
        <v>8</v>
      </c>
      <c r="H124" s="5">
        <f>テーブル1[[#This Row],[単価]]*テーブル1[[#This Row],[個数]]</f>
        <v>4800</v>
      </c>
      <c r="I124" t="s">
        <v>19</v>
      </c>
      <c r="J124" t="s">
        <v>17</v>
      </c>
      <c r="K124" s="3" t="s">
        <v>14</v>
      </c>
    </row>
    <row r="125" spans="1:11" x14ac:dyDescent="0.4">
      <c r="A125">
        <v>122</v>
      </c>
      <c r="B125" s="4">
        <v>45735</v>
      </c>
      <c r="C125" s="3" t="s">
        <v>11</v>
      </c>
      <c r="D125" t="str">
        <f>VLOOKUP(C125,商品一覧!$A$4:$D$18,2,FALSE)</f>
        <v>スイーツバラエティ</v>
      </c>
      <c r="E125" t="str">
        <f>VLOOKUP(C125,商品一覧!$A$4:$D$18,3,FALSE)</f>
        <v>菓子</v>
      </c>
      <c r="F125" s="5">
        <f>VLOOKUP(C125,商品一覧!$A$4:$D$18,4,FALSE)</f>
        <v>2500</v>
      </c>
      <c r="G125">
        <v>1</v>
      </c>
      <c r="H125" s="5">
        <f>テーブル1[[#This Row],[単価]]*テーブル1[[#This Row],[個数]]</f>
        <v>2500</v>
      </c>
      <c r="I125" t="s">
        <v>12</v>
      </c>
      <c r="J125" t="s">
        <v>23</v>
      </c>
      <c r="K125" s="3" t="s">
        <v>14</v>
      </c>
    </row>
    <row r="126" spans="1:11" x14ac:dyDescent="0.4">
      <c r="A126">
        <v>123</v>
      </c>
      <c r="B126" s="4">
        <v>45735</v>
      </c>
      <c r="C126" s="3" t="s">
        <v>31</v>
      </c>
      <c r="D126" t="str">
        <f>VLOOKUP(C126,商品一覧!$A$4:$D$18,2,FALSE)</f>
        <v>鯛まんじゅう</v>
      </c>
      <c r="E126" t="str">
        <f>VLOOKUP(C126,商品一覧!$A$4:$D$18,3,FALSE)</f>
        <v>菓子</v>
      </c>
      <c r="F126" s="5">
        <f>VLOOKUP(C126,商品一覧!$A$4:$D$18,4,FALSE)</f>
        <v>200</v>
      </c>
      <c r="G126">
        <v>10</v>
      </c>
      <c r="H126" s="5">
        <f>テーブル1[[#This Row],[単価]]*テーブル1[[#This Row],[個数]]</f>
        <v>2000</v>
      </c>
      <c r="I126" t="s">
        <v>12</v>
      </c>
      <c r="J126" t="s">
        <v>26</v>
      </c>
      <c r="K126" s="3" t="s">
        <v>14</v>
      </c>
    </row>
    <row r="127" spans="1:11" x14ac:dyDescent="0.4">
      <c r="A127">
        <v>124</v>
      </c>
      <c r="B127" s="4">
        <v>45736</v>
      </c>
      <c r="C127" s="3" t="s">
        <v>24</v>
      </c>
      <c r="D127" t="str">
        <f>VLOOKUP(C127,商品一覧!$A$4:$D$18,2,FALSE)</f>
        <v>日本酒飲み比べセット</v>
      </c>
      <c r="E127" t="str">
        <f>VLOOKUP(C127,商品一覧!$A$4:$D$18,3,FALSE)</f>
        <v>酒</v>
      </c>
      <c r="F127" s="5">
        <f>VLOOKUP(C127,商品一覧!$A$4:$D$18,4,FALSE)</f>
        <v>7800</v>
      </c>
      <c r="G127">
        <v>1</v>
      </c>
      <c r="H127" s="5">
        <f>テーブル1[[#This Row],[単価]]*テーブル1[[#This Row],[個数]]</f>
        <v>7800</v>
      </c>
      <c r="I127" t="s">
        <v>16</v>
      </c>
      <c r="J127" t="s">
        <v>17</v>
      </c>
      <c r="K127" s="3" t="s">
        <v>14</v>
      </c>
    </row>
    <row r="128" spans="1:11" x14ac:dyDescent="0.4">
      <c r="A128">
        <v>125</v>
      </c>
      <c r="B128" s="4">
        <v>45736</v>
      </c>
      <c r="C128" s="3" t="s">
        <v>15</v>
      </c>
      <c r="D128" t="str">
        <f>VLOOKUP(C128,商品一覧!$A$4:$D$18,2,FALSE)</f>
        <v>紅白ワインセット</v>
      </c>
      <c r="E128" t="str">
        <f>VLOOKUP(C128,商品一覧!$A$4:$D$18,3,FALSE)</f>
        <v>酒</v>
      </c>
      <c r="F128" s="5">
        <f>VLOOKUP(C128,商品一覧!$A$4:$D$18,4,FALSE)</f>
        <v>6000</v>
      </c>
      <c r="G128">
        <v>1</v>
      </c>
      <c r="H128" s="5">
        <f>テーブル1[[#This Row],[単価]]*テーブル1[[#This Row],[個数]]</f>
        <v>6000</v>
      </c>
      <c r="I128" t="s">
        <v>12</v>
      </c>
      <c r="J128" t="s">
        <v>37</v>
      </c>
      <c r="K128" s="3" t="s">
        <v>14</v>
      </c>
    </row>
    <row r="129" spans="1:11" x14ac:dyDescent="0.4">
      <c r="A129">
        <v>126</v>
      </c>
      <c r="B129" s="4">
        <v>45737</v>
      </c>
      <c r="C129" s="3" t="s">
        <v>28</v>
      </c>
      <c r="D129" t="str">
        <f>VLOOKUP(C129,商品一覧!$A$4:$D$18,2,FALSE)</f>
        <v>プチクッキー詰め合わせ</v>
      </c>
      <c r="E129" t="str">
        <f>VLOOKUP(C129,商品一覧!$A$4:$D$18,3,FALSE)</f>
        <v>菓子</v>
      </c>
      <c r="F129" s="5">
        <f>VLOOKUP(C129,商品一覧!$A$4:$D$18,4,FALSE)</f>
        <v>700</v>
      </c>
      <c r="G129">
        <v>2</v>
      </c>
      <c r="H129" s="5">
        <f>テーブル1[[#This Row],[単価]]*テーブル1[[#This Row],[個数]]</f>
        <v>1400</v>
      </c>
      <c r="I129" t="s">
        <v>12</v>
      </c>
      <c r="J129" t="s">
        <v>46</v>
      </c>
      <c r="K129" s="3" t="s">
        <v>21</v>
      </c>
    </row>
    <row r="130" spans="1:11" x14ac:dyDescent="0.4">
      <c r="A130">
        <v>127</v>
      </c>
      <c r="B130" s="4">
        <v>45737</v>
      </c>
      <c r="C130" s="3" t="s">
        <v>11</v>
      </c>
      <c r="D130" t="str">
        <f>VLOOKUP(C130,商品一覧!$A$4:$D$18,2,FALSE)</f>
        <v>スイーツバラエティ</v>
      </c>
      <c r="E130" t="str">
        <f>VLOOKUP(C130,商品一覧!$A$4:$D$18,3,FALSE)</f>
        <v>菓子</v>
      </c>
      <c r="F130" s="5">
        <f>VLOOKUP(C130,商品一覧!$A$4:$D$18,4,FALSE)</f>
        <v>2500</v>
      </c>
      <c r="G130">
        <v>4</v>
      </c>
      <c r="H130" s="5">
        <f>テーブル1[[#This Row],[単価]]*テーブル1[[#This Row],[個数]]</f>
        <v>10000</v>
      </c>
      <c r="I130" t="s">
        <v>19</v>
      </c>
      <c r="J130" t="s">
        <v>17</v>
      </c>
      <c r="K130" s="3" t="s">
        <v>14</v>
      </c>
    </row>
    <row r="131" spans="1:11" x14ac:dyDescent="0.4">
      <c r="A131">
        <v>128</v>
      </c>
      <c r="B131" s="4">
        <v>45737</v>
      </c>
      <c r="C131" s="3" t="s">
        <v>15</v>
      </c>
      <c r="D131" t="str">
        <f>VLOOKUP(C131,商品一覧!$A$4:$D$18,2,FALSE)</f>
        <v>紅白ワインセット</v>
      </c>
      <c r="E131" t="str">
        <f>VLOOKUP(C131,商品一覧!$A$4:$D$18,3,FALSE)</f>
        <v>酒</v>
      </c>
      <c r="F131" s="5">
        <f>VLOOKUP(C131,商品一覧!$A$4:$D$18,4,FALSE)</f>
        <v>6000</v>
      </c>
      <c r="G131">
        <v>1</v>
      </c>
      <c r="H131" s="5">
        <f>テーブル1[[#This Row],[単価]]*テーブル1[[#This Row],[個数]]</f>
        <v>6000</v>
      </c>
      <c r="I131" t="s">
        <v>16</v>
      </c>
      <c r="J131" t="s">
        <v>17</v>
      </c>
      <c r="K131" s="3" t="s">
        <v>21</v>
      </c>
    </row>
    <row r="132" spans="1:11" x14ac:dyDescent="0.4">
      <c r="A132">
        <v>129</v>
      </c>
      <c r="B132" s="4">
        <v>45738</v>
      </c>
      <c r="C132" s="3" t="s">
        <v>40</v>
      </c>
      <c r="D132" t="str">
        <f>VLOOKUP(C132,商品一覧!$A$4:$D$18,2,FALSE)</f>
        <v>タオルセット</v>
      </c>
      <c r="E132" t="str">
        <f>VLOOKUP(C132,商品一覧!$A$4:$D$18,3,FALSE)</f>
        <v>タオル</v>
      </c>
      <c r="F132" s="5">
        <f>VLOOKUP(C132,商品一覧!$A$4:$D$18,4,FALSE)</f>
        <v>3000</v>
      </c>
      <c r="G132">
        <v>1</v>
      </c>
      <c r="H132" s="5">
        <f>テーブル1[[#This Row],[単価]]*テーブル1[[#This Row],[個数]]</f>
        <v>3000</v>
      </c>
      <c r="I132" t="s">
        <v>16</v>
      </c>
      <c r="J132" t="s">
        <v>23</v>
      </c>
      <c r="K132" s="3" t="s">
        <v>21</v>
      </c>
    </row>
    <row r="133" spans="1:11" x14ac:dyDescent="0.4">
      <c r="A133">
        <v>130</v>
      </c>
      <c r="B133" s="4">
        <v>45739</v>
      </c>
      <c r="C133" s="3" t="s">
        <v>11</v>
      </c>
      <c r="D133" t="str">
        <f>VLOOKUP(C133,商品一覧!$A$4:$D$18,2,FALSE)</f>
        <v>スイーツバラエティ</v>
      </c>
      <c r="E133" t="str">
        <f>VLOOKUP(C133,商品一覧!$A$4:$D$18,3,FALSE)</f>
        <v>菓子</v>
      </c>
      <c r="F133" s="5">
        <f>VLOOKUP(C133,商品一覧!$A$4:$D$18,4,FALSE)</f>
        <v>2500</v>
      </c>
      <c r="G133">
        <v>1</v>
      </c>
      <c r="H133" s="5">
        <f>テーブル1[[#This Row],[単価]]*テーブル1[[#This Row],[個数]]</f>
        <v>2500</v>
      </c>
      <c r="I133" t="s">
        <v>19</v>
      </c>
      <c r="J133" t="s">
        <v>23</v>
      </c>
      <c r="K133" s="3" t="s">
        <v>21</v>
      </c>
    </row>
    <row r="134" spans="1:11" x14ac:dyDescent="0.4">
      <c r="A134">
        <v>131</v>
      </c>
      <c r="B134" s="4">
        <v>45739</v>
      </c>
      <c r="C134" s="3" t="s">
        <v>15</v>
      </c>
      <c r="D134" t="str">
        <f>VLOOKUP(C134,商品一覧!$A$4:$D$18,2,FALSE)</f>
        <v>紅白ワインセット</v>
      </c>
      <c r="E134" t="str">
        <f>VLOOKUP(C134,商品一覧!$A$4:$D$18,3,FALSE)</f>
        <v>酒</v>
      </c>
      <c r="F134" s="5">
        <f>VLOOKUP(C134,商品一覧!$A$4:$D$18,4,FALSE)</f>
        <v>6000</v>
      </c>
      <c r="G134">
        <v>2</v>
      </c>
      <c r="H134" s="5">
        <f>テーブル1[[#This Row],[単価]]*テーブル1[[#This Row],[個数]]</f>
        <v>12000</v>
      </c>
      <c r="I134" t="s">
        <v>12</v>
      </c>
      <c r="J134" t="s">
        <v>23</v>
      </c>
      <c r="K134" s="3" t="s">
        <v>14</v>
      </c>
    </row>
    <row r="135" spans="1:11" x14ac:dyDescent="0.4">
      <c r="A135">
        <v>132</v>
      </c>
      <c r="B135" s="4">
        <v>45741</v>
      </c>
      <c r="C135" s="3" t="s">
        <v>24</v>
      </c>
      <c r="D135" t="str">
        <f>VLOOKUP(C135,商品一覧!$A$4:$D$18,2,FALSE)</f>
        <v>日本酒飲み比べセット</v>
      </c>
      <c r="E135" t="str">
        <f>VLOOKUP(C135,商品一覧!$A$4:$D$18,3,FALSE)</f>
        <v>酒</v>
      </c>
      <c r="F135" s="5">
        <f>VLOOKUP(C135,商品一覧!$A$4:$D$18,4,FALSE)</f>
        <v>7800</v>
      </c>
      <c r="G135">
        <v>1</v>
      </c>
      <c r="H135" s="5">
        <f>テーブル1[[#This Row],[単価]]*テーブル1[[#This Row],[個数]]</f>
        <v>7800</v>
      </c>
      <c r="I135" t="s">
        <v>12</v>
      </c>
      <c r="J135" t="s">
        <v>23</v>
      </c>
      <c r="K135" s="3" t="s">
        <v>14</v>
      </c>
    </row>
    <row r="136" spans="1:11" x14ac:dyDescent="0.4">
      <c r="A136">
        <v>133</v>
      </c>
      <c r="B136" s="4">
        <v>45742</v>
      </c>
      <c r="C136" s="3" t="s">
        <v>18</v>
      </c>
      <c r="D136" t="str">
        <f>VLOOKUP(C136,商品一覧!$A$4:$D$18,2,FALSE)</f>
        <v>タオルハンカチ（紳士用）</v>
      </c>
      <c r="E136" t="str">
        <f>VLOOKUP(C136,商品一覧!$A$4:$D$18,3,FALSE)</f>
        <v>タオル</v>
      </c>
      <c r="F136" s="5">
        <f>VLOOKUP(C136,商品一覧!$A$4:$D$18,4,FALSE)</f>
        <v>500</v>
      </c>
      <c r="G136">
        <v>15</v>
      </c>
      <c r="H136" s="5">
        <f>テーブル1[[#This Row],[単価]]*テーブル1[[#This Row],[個数]]</f>
        <v>7500</v>
      </c>
      <c r="I136" t="s">
        <v>19</v>
      </c>
      <c r="J136" t="s">
        <v>17</v>
      </c>
      <c r="K136" s="3" t="s">
        <v>14</v>
      </c>
    </row>
    <row r="137" spans="1:11" x14ac:dyDescent="0.4">
      <c r="A137">
        <v>134</v>
      </c>
      <c r="B137" s="4">
        <v>45742</v>
      </c>
      <c r="C137" s="3" t="s">
        <v>22</v>
      </c>
      <c r="D137" t="str">
        <f>VLOOKUP(C137,商品一覧!$A$4:$D$18,2,FALSE)</f>
        <v>タオルハンカチ（婦人用）</v>
      </c>
      <c r="E137" t="str">
        <f>VLOOKUP(C137,商品一覧!$A$4:$D$18,3,FALSE)</f>
        <v>タオル</v>
      </c>
      <c r="F137" s="5">
        <f>VLOOKUP(C137,商品一覧!$A$4:$D$18,4,FALSE)</f>
        <v>500</v>
      </c>
      <c r="G137">
        <v>20</v>
      </c>
      <c r="H137" s="5">
        <f>テーブル1[[#This Row],[単価]]*テーブル1[[#This Row],[個数]]</f>
        <v>10000</v>
      </c>
      <c r="I137" t="s">
        <v>19</v>
      </c>
      <c r="J137" t="s">
        <v>17</v>
      </c>
      <c r="K137" s="3" t="s">
        <v>14</v>
      </c>
    </row>
    <row r="138" spans="1:11" x14ac:dyDescent="0.4">
      <c r="A138">
        <v>135</v>
      </c>
      <c r="B138" s="4">
        <v>45743</v>
      </c>
      <c r="C138" s="3" t="s">
        <v>30</v>
      </c>
      <c r="D138" t="str">
        <f>VLOOKUP(C138,商品一覧!$A$4:$D$18,2,FALSE)</f>
        <v>プチチョコ詰め合わせ</v>
      </c>
      <c r="E138" t="str">
        <f>VLOOKUP(C138,商品一覧!$A$4:$D$18,3,FALSE)</f>
        <v>菓子</v>
      </c>
      <c r="F138" s="5">
        <f>VLOOKUP(C138,商品一覧!$A$4:$D$18,4,FALSE)</f>
        <v>600</v>
      </c>
      <c r="G138">
        <v>10</v>
      </c>
      <c r="H138" s="5">
        <f>テーブル1[[#This Row],[単価]]*テーブル1[[#This Row],[個数]]</f>
        <v>6000</v>
      </c>
      <c r="I138" t="s">
        <v>19</v>
      </c>
      <c r="J138" t="s">
        <v>26</v>
      </c>
      <c r="K138" s="3" t="s">
        <v>21</v>
      </c>
    </row>
    <row r="139" spans="1:11" x14ac:dyDescent="0.4">
      <c r="A139">
        <v>136</v>
      </c>
      <c r="B139" s="4">
        <v>45743</v>
      </c>
      <c r="C139" s="3" t="s">
        <v>15</v>
      </c>
      <c r="D139" t="str">
        <f>VLOOKUP(C139,商品一覧!$A$4:$D$18,2,FALSE)</f>
        <v>紅白ワインセット</v>
      </c>
      <c r="E139" t="str">
        <f>VLOOKUP(C139,商品一覧!$A$4:$D$18,3,FALSE)</f>
        <v>酒</v>
      </c>
      <c r="F139" s="5">
        <f>VLOOKUP(C139,商品一覧!$A$4:$D$18,4,FALSE)</f>
        <v>6000</v>
      </c>
      <c r="G139">
        <v>1</v>
      </c>
      <c r="H139" s="5">
        <f>テーブル1[[#This Row],[単価]]*テーブル1[[#This Row],[個数]]</f>
        <v>6000</v>
      </c>
      <c r="I139" t="s">
        <v>16</v>
      </c>
      <c r="J139" t="s">
        <v>17</v>
      </c>
      <c r="K139" s="3" t="s">
        <v>14</v>
      </c>
    </row>
    <row r="140" spans="1:11" x14ac:dyDescent="0.4">
      <c r="A140">
        <v>137</v>
      </c>
      <c r="B140" s="4">
        <v>45744</v>
      </c>
      <c r="C140" s="3" t="s">
        <v>11</v>
      </c>
      <c r="D140" t="str">
        <f>VLOOKUP(C140,商品一覧!$A$4:$D$18,2,FALSE)</f>
        <v>スイーツバラエティ</v>
      </c>
      <c r="E140" t="str">
        <f>VLOOKUP(C140,商品一覧!$A$4:$D$18,3,FALSE)</f>
        <v>菓子</v>
      </c>
      <c r="F140" s="5">
        <f>VLOOKUP(C140,商品一覧!$A$4:$D$18,4,FALSE)</f>
        <v>2500</v>
      </c>
      <c r="G140">
        <v>2</v>
      </c>
      <c r="H140" s="5">
        <f>テーブル1[[#This Row],[単価]]*テーブル1[[#This Row],[個数]]</f>
        <v>5000</v>
      </c>
      <c r="I140" t="s">
        <v>16</v>
      </c>
      <c r="J140" t="s">
        <v>17</v>
      </c>
      <c r="K140" s="3" t="s">
        <v>14</v>
      </c>
    </row>
    <row r="141" spans="1:11" x14ac:dyDescent="0.4">
      <c r="A141">
        <v>138</v>
      </c>
      <c r="B141" s="4">
        <v>45745</v>
      </c>
      <c r="C141" s="3" t="s">
        <v>11</v>
      </c>
      <c r="D141" t="str">
        <f>VLOOKUP(C141,商品一覧!$A$4:$D$18,2,FALSE)</f>
        <v>スイーツバラエティ</v>
      </c>
      <c r="E141" t="str">
        <f>VLOOKUP(C141,商品一覧!$A$4:$D$18,3,FALSE)</f>
        <v>菓子</v>
      </c>
      <c r="F141" s="5">
        <f>VLOOKUP(C141,商品一覧!$A$4:$D$18,4,FALSE)</f>
        <v>2500</v>
      </c>
      <c r="G141">
        <v>3</v>
      </c>
      <c r="H141" s="5">
        <f>テーブル1[[#This Row],[単価]]*テーブル1[[#This Row],[個数]]</f>
        <v>7500</v>
      </c>
      <c r="I141" t="s">
        <v>12</v>
      </c>
      <c r="J141" t="s">
        <v>23</v>
      </c>
      <c r="K141" s="3" t="s">
        <v>14</v>
      </c>
    </row>
    <row r="142" spans="1:11" x14ac:dyDescent="0.4">
      <c r="A142">
        <v>139</v>
      </c>
      <c r="B142" s="4">
        <v>45746</v>
      </c>
      <c r="C142" s="3" t="s">
        <v>28</v>
      </c>
      <c r="D142" t="str">
        <f>VLOOKUP(C142,商品一覧!$A$4:$D$18,2,FALSE)</f>
        <v>プチクッキー詰め合わせ</v>
      </c>
      <c r="E142" t="str">
        <f>VLOOKUP(C142,商品一覧!$A$4:$D$18,3,FALSE)</f>
        <v>菓子</v>
      </c>
      <c r="F142" s="5">
        <f>VLOOKUP(C142,商品一覧!$A$4:$D$18,4,FALSE)</f>
        <v>700</v>
      </c>
      <c r="G142">
        <v>5</v>
      </c>
      <c r="H142" s="5">
        <f>テーブル1[[#This Row],[単価]]*テーブル1[[#This Row],[個数]]</f>
        <v>3500</v>
      </c>
      <c r="I142" t="s">
        <v>12</v>
      </c>
      <c r="J142" t="s">
        <v>26</v>
      </c>
      <c r="K142" s="3" t="s">
        <v>21</v>
      </c>
    </row>
    <row r="143" spans="1:11" x14ac:dyDescent="0.4">
      <c r="A143">
        <v>140</v>
      </c>
      <c r="B143" s="4">
        <v>45746</v>
      </c>
      <c r="C143" s="3" t="s">
        <v>24</v>
      </c>
      <c r="D143" t="str">
        <f>VLOOKUP(C143,商品一覧!$A$4:$D$18,2,FALSE)</f>
        <v>日本酒飲み比べセット</v>
      </c>
      <c r="E143" t="str">
        <f>VLOOKUP(C143,商品一覧!$A$4:$D$18,3,FALSE)</f>
        <v>酒</v>
      </c>
      <c r="F143" s="5">
        <f>VLOOKUP(C143,商品一覧!$A$4:$D$18,4,FALSE)</f>
        <v>7800</v>
      </c>
      <c r="G143">
        <v>1</v>
      </c>
      <c r="H143" s="5">
        <f>テーブル1[[#This Row],[単価]]*テーブル1[[#This Row],[個数]]</f>
        <v>7800</v>
      </c>
      <c r="I143" t="s">
        <v>16</v>
      </c>
      <c r="J143" t="s">
        <v>23</v>
      </c>
      <c r="K143" s="3" t="s">
        <v>14</v>
      </c>
    </row>
    <row r="144" spans="1:11" x14ac:dyDescent="0.4">
      <c r="A144">
        <v>141</v>
      </c>
      <c r="B144" s="4">
        <v>45747</v>
      </c>
      <c r="C144" s="3" t="s">
        <v>15</v>
      </c>
      <c r="D144" t="str">
        <f>VLOOKUP(C144,商品一覧!$A$4:$D$18,2,FALSE)</f>
        <v>紅白ワインセット</v>
      </c>
      <c r="E144" t="str">
        <f>VLOOKUP(C144,商品一覧!$A$4:$D$18,3,FALSE)</f>
        <v>酒</v>
      </c>
      <c r="F144" s="5">
        <f>VLOOKUP(C144,商品一覧!$A$4:$D$18,4,FALSE)</f>
        <v>6000</v>
      </c>
      <c r="G144">
        <v>2</v>
      </c>
      <c r="H144" s="5">
        <f>テーブル1[[#This Row],[単価]]*テーブル1[[#This Row],[個数]]</f>
        <v>12000</v>
      </c>
      <c r="I144" t="s">
        <v>75</v>
      </c>
      <c r="J144" t="s">
        <v>13</v>
      </c>
      <c r="K144" s="3" t="s">
        <v>47</v>
      </c>
    </row>
    <row r="145" spans="1:11" x14ac:dyDescent="0.4">
      <c r="A145" t="s">
        <v>79</v>
      </c>
      <c r="C145" s="3"/>
      <c r="F145" s="15"/>
      <c r="H145" s="14">
        <f>SUBTOTAL(109,テーブル1[金額])</f>
        <v>817900</v>
      </c>
      <c r="K145" s="3">
        <f>SUBTOTAL(103,テーブル1[性別])</f>
        <v>141</v>
      </c>
    </row>
  </sheetData>
  <phoneticPr fontId="4"/>
  <dataValidations count="2">
    <dataValidation type="list" allowBlank="1" showInputMessage="1" showErrorMessage="1" sqref="K4:K144" xr:uid="{09EE13C6-AC55-4D96-A2FC-EE97F57D7BE3}">
      <formula1>"男性,女性"</formula1>
    </dataValidation>
    <dataValidation type="list" allowBlank="1" showInputMessage="1" showErrorMessage="1" sqref="J4:J144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B79731A-F666-402C-9A55-236D1959D6F4}">
          <x14:formula1>
            <xm:f>用途一覧!$B$3:$B$7</xm:f>
          </x14:formula1>
          <xm:sqref>I4:I144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C4:C144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6" t="s">
        <v>54</v>
      </c>
      <c r="B1" s="7"/>
      <c r="C1" s="7"/>
      <c r="D1" s="7"/>
    </row>
    <row r="3" spans="1:4" x14ac:dyDescent="0.4">
      <c r="A3" s="8" t="s">
        <v>3</v>
      </c>
      <c r="B3" s="8" t="s">
        <v>4</v>
      </c>
      <c r="C3" s="8" t="s">
        <v>5</v>
      </c>
      <c r="D3" s="8" t="s">
        <v>6</v>
      </c>
    </row>
    <row r="4" spans="1:4" x14ac:dyDescent="0.4">
      <c r="A4" s="9" t="s">
        <v>25</v>
      </c>
      <c r="B4" s="10" t="s">
        <v>55</v>
      </c>
      <c r="C4" s="10" t="s">
        <v>56</v>
      </c>
      <c r="D4" s="11">
        <v>5000</v>
      </c>
    </row>
    <row r="5" spans="1:4" x14ac:dyDescent="0.4">
      <c r="A5" s="9" t="s">
        <v>44</v>
      </c>
      <c r="B5" s="10" t="s">
        <v>57</v>
      </c>
      <c r="C5" s="10" t="s">
        <v>56</v>
      </c>
      <c r="D5" s="11">
        <v>3000</v>
      </c>
    </row>
    <row r="6" spans="1:4" x14ac:dyDescent="0.4">
      <c r="A6" s="9" t="s">
        <v>39</v>
      </c>
      <c r="B6" s="10" t="s">
        <v>58</v>
      </c>
      <c r="C6" s="10" t="s">
        <v>56</v>
      </c>
      <c r="D6" s="11">
        <v>2000</v>
      </c>
    </row>
    <row r="7" spans="1:4" x14ac:dyDescent="0.4">
      <c r="A7" s="9" t="s">
        <v>40</v>
      </c>
      <c r="B7" s="10" t="s">
        <v>59</v>
      </c>
      <c r="C7" s="10" t="s">
        <v>60</v>
      </c>
      <c r="D7" s="11">
        <v>3000</v>
      </c>
    </row>
    <row r="8" spans="1:4" x14ac:dyDescent="0.4">
      <c r="A8" s="9" t="s">
        <v>18</v>
      </c>
      <c r="B8" s="10" t="s">
        <v>61</v>
      </c>
      <c r="C8" s="10" t="s">
        <v>60</v>
      </c>
      <c r="D8" s="11">
        <v>500</v>
      </c>
    </row>
    <row r="9" spans="1:4" x14ac:dyDescent="0.4">
      <c r="A9" s="9" t="s">
        <v>22</v>
      </c>
      <c r="B9" s="10" t="s">
        <v>62</v>
      </c>
      <c r="C9" s="10" t="s">
        <v>60</v>
      </c>
      <c r="D9" s="11">
        <v>500</v>
      </c>
    </row>
    <row r="10" spans="1:4" x14ac:dyDescent="0.4">
      <c r="A10" s="9" t="s">
        <v>41</v>
      </c>
      <c r="B10" s="10" t="s">
        <v>63</v>
      </c>
      <c r="C10" s="10" t="s">
        <v>60</v>
      </c>
      <c r="D10" s="11">
        <v>1800</v>
      </c>
    </row>
    <row r="11" spans="1:4" x14ac:dyDescent="0.4">
      <c r="A11" s="9" t="s">
        <v>43</v>
      </c>
      <c r="B11" s="10" t="s">
        <v>64</v>
      </c>
      <c r="C11" s="10" t="s">
        <v>60</v>
      </c>
      <c r="D11" s="11">
        <v>800</v>
      </c>
    </row>
    <row r="12" spans="1:4" x14ac:dyDescent="0.4">
      <c r="A12" s="9" t="s">
        <v>11</v>
      </c>
      <c r="B12" s="10" t="s">
        <v>65</v>
      </c>
      <c r="C12" s="10" t="s">
        <v>66</v>
      </c>
      <c r="D12" s="11">
        <v>2500</v>
      </c>
    </row>
    <row r="13" spans="1:4" x14ac:dyDescent="0.4">
      <c r="A13" s="9" t="s">
        <v>28</v>
      </c>
      <c r="B13" s="10" t="s">
        <v>67</v>
      </c>
      <c r="C13" s="10" t="s">
        <v>66</v>
      </c>
      <c r="D13" s="11">
        <v>700</v>
      </c>
    </row>
    <row r="14" spans="1:4" x14ac:dyDescent="0.4">
      <c r="A14" s="9" t="s">
        <v>30</v>
      </c>
      <c r="B14" s="10" t="s">
        <v>68</v>
      </c>
      <c r="C14" s="10" t="s">
        <v>66</v>
      </c>
      <c r="D14" s="11">
        <v>600</v>
      </c>
    </row>
    <row r="15" spans="1:4" x14ac:dyDescent="0.4">
      <c r="A15" s="9" t="s">
        <v>38</v>
      </c>
      <c r="B15" s="10" t="s">
        <v>69</v>
      </c>
      <c r="C15" s="10" t="s">
        <v>66</v>
      </c>
      <c r="D15" s="11">
        <v>800</v>
      </c>
    </row>
    <row r="16" spans="1:4" x14ac:dyDescent="0.4">
      <c r="A16" s="9" t="s">
        <v>31</v>
      </c>
      <c r="B16" s="10" t="s">
        <v>70</v>
      </c>
      <c r="C16" s="10" t="s">
        <v>66</v>
      </c>
      <c r="D16" s="11">
        <v>200</v>
      </c>
    </row>
    <row r="17" spans="1:4" x14ac:dyDescent="0.4">
      <c r="A17" s="9" t="s">
        <v>24</v>
      </c>
      <c r="B17" s="10" t="s">
        <v>71</v>
      </c>
      <c r="C17" s="10" t="s">
        <v>72</v>
      </c>
      <c r="D17" s="11">
        <v>7800</v>
      </c>
    </row>
    <row r="18" spans="1:4" x14ac:dyDescent="0.4">
      <c r="A18" s="9" t="s">
        <v>15</v>
      </c>
      <c r="B18" s="10" t="s">
        <v>73</v>
      </c>
      <c r="C18" s="10" t="s">
        <v>72</v>
      </c>
      <c r="D18" s="11">
        <v>6000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3" t="s">
        <v>74</v>
      </c>
      <c r="B1" s="12"/>
    </row>
    <row r="3" spans="1:2" x14ac:dyDescent="0.4">
      <c r="A3" s="10">
        <v>1</v>
      </c>
      <c r="B3" s="10" t="s">
        <v>75</v>
      </c>
    </row>
    <row r="4" spans="1:2" x14ac:dyDescent="0.4">
      <c r="A4" s="10">
        <v>2</v>
      </c>
      <c r="B4" s="10" t="s">
        <v>76</v>
      </c>
    </row>
    <row r="5" spans="1:2" x14ac:dyDescent="0.4">
      <c r="A5" s="10">
        <v>3</v>
      </c>
      <c r="B5" s="10" t="s">
        <v>45</v>
      </c>
    </row>
    <row r="6" spans="1:2" x14ac:dyDescent="0.4">
      <c r="A6" s="10">
        <v>4</v>
      </c>
      <c r="B6" s="10" t="s">
        <v>77</v>
      </c>
    </row>
    <row r="7" spans="1:2" x14ac:dyDescent="0.4">
      <c r="A7" s="10">
        <v>5</v>
      </c>
      <c r="B7" s="10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2025-04-03T03:33:48Z</dcterms:modified>
</cp:coreProperties>
</file>